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330"/>
  </bookViews>
  <sheets>
    <sheet name="PLAN DE INVERSION - BPPUC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0" i="1"/>
  <c r="K40" i="1"/>
  <c r="O39" i="1"/>
  <c r="O38" i="1"/>
  <c r="O37" i="1"/>
  <c r="O36" i="1"/>
  <c r="L35" i="1"/>
  <c r="O35" i="1" s="1"/>
  <c r="M34" i="1"/>
  <c r="K34" i="1"/>
  <c r="L33" i="1"/>
  <c r="O33" i="1" s="1"/>
  <c r="O32" i="1"/>
  <c r="M31" i="1"/>
  <c r="O31" i="1" s="1"/>
  <c r="M29" i="1"/>
  <c r="L29" i="1"/>
  <c r="O29" i="1" s="1"/>
  <c r="O28" i="1"/>
  <c r="O27" i="1"/>
  <c r="O26" i="1"/>
  <c r="O25" i="1"/>
  <c r="L24" i="1"/>
  <c r="O24" i="1" s="1"/>
  <c r="O23" i="1"/>
  <c r="O22" i="1"/>
  <c r="O21" i="1"/>
  <c r="O20" i="1"/>
  <c r="O19" i="1"/>
  <c r="O18" i="1"/>
  <c r="P18" i="1" s="1"/>
  <c r="O17" i="1"/>
  <c r="O16" i="1"/>
  <c r="O15" i="1"/>
  <c r="P14" i="1"/>
  <c r="O14" i="1"/>
  <c r="O13" i="1"/>
  <c r="O12" i="1"/>
  <c r="O11" i="1"/>
  <c r="O10" i="1"/>
  <c r="O9" i="1"/>
  <c r="O8" i="1"/>
  <c r="O7" i="1"/>
  <c r="L6" i="1"/>
  <c r="P33" i="1" l="1"/>
  <c r="L40" i="1"/>
  <c r="O34" i="1"/>
  <c r="P22" i="1"/>
  <c r="P29" i="1"/>
  <c r="M40" i="1"/>
  <c r="O6" i="1"/>
  <c r="P6" i="1" l="1"/>
  <c r="P40" i="1" s="1"/>
  <c r="O40" i="1"/>
</calcChain>
</file>

<file path=xl/sharedStrings.xml><?xml version="1.0" encoding="utf-8"?>
<sst xmlns="http://schemas.openxmlformats.org/spreadsheetml/2006/main" count="145" uniqueCount="138">
  <si>
    <t>PLAN DE INVERSIÓN 2019</t>
  </si>
  <si>
    <t xml:space="preserve">Gran Meta 2022 </t>
  </si>
  <si>
    <t>Ejes Estratégicos</t>
  </si>
  <si>
    <t>Objetivos Estratégicos</t>
  </si>
  <si>
    <t>Componentes</t>
  </si>
  <si>
    <t>Programa</t>
  </si>
  <si>
    <t>Proyecto</t>
  </si>
  <si>
    <t>Responsable</t>
  </si>
  <si>
    <t>Excedentes financieros (99)</t>
  </si>
  <si>
    <t>Aportes Nación (01)</t>
  </si>
  <si>
    <t>Est. Unicauca * (90)</t>
  </si>
  <si>
    <t>Est. UnNal ** (90)</t>
  </si>
  <si>
    <t>Vr.del proyecto</t>
  </si>
  <si>
    <t>Total</t>
  </si>
  <si>
    <t xml:space="preserve">Para 2022 la Universidad del Cauca, como institución de educación superior de carácter autónomo, comprometida con la paz, la educación y la equidad, será reconocida en el ámbito nacional e internacional por brindar una educación pública de calidad reflejada en la implementación de un modelo de gobernanza universitaria y un sistema de calidad integral, académico, investigativo y de interacción social (innovación y emprendimiento) con pertinencia regional y sostenibilidad económica y financiera; en el contexto de un proyecto cultural de interacción social en el posconflicto.
</t>
  </si>
  <si>
    <t>Excelencia Educativa</t>
  </si>
  <si>
    <t xml:space="preserve">Mejorar las condiciones para mantener una cultura de excelencia  académica, que permita la acreditación de los programas a través del empoderamiento,  el liderazgo y la gestión de la de la comunidad universitaria frente a  los cambios regionales, nacionales e internacionales. </t>
  </si>
  <si>
    <t>Sistema académico</t>
  </si>
  <si>
    <t>Armonización de las mallas curriculares</t>
  </si>
  <si>
    <t>Unidad pedagógica de las licenciaturas</t>
  </si>
  <si>
    <t>Viceacademica</t>
  </si>
  <si>
    <t>Programa de Formación Integral Social y Humana- FISH</t>
  </si>
  <si>
    <t>Fortalecimiento de la Unidad de formación humana centrada en un pensamiento crítico, ciudadano, ético y ambiental</t>
  </si>
  <si>
    <t xml:space="preserve">Unicauca Bilingüe </t>
  </si>
  <si>
    <t>Incorporación de los programas académico en la generación de una cultura del bilingüismo</t>
  </si>
  <si>
    <t>Cultura de la actividad física  y aprovechamiento del tiempo libre</t>
  </si>
  <si>
    <t>Fortalecimiento de la actividad física formativa</t>
  </si>
  <si>
    <t>Sistema de Información y control académico</t>
  </si>
  <si>
    <t>Modernización de los sistemas bibliográficos</t>
  </si>
  <si>
    <t xml:space="preserve">Centro de Recursos para el Aprendizaje y la Investigación (CRAI) </t>
  </si>
  <si>
    <t xml:space="preserve">Fortalecimiento tecnológico y organizacional de la División de Registro y Control Académico </t>
  </si>
  <si>
    <t>Fortalecimiento de la plataforma SIMCA de DARCA</t>
  </si>
  <si>
    <t>Inclusión de personas con discapacidad</t>
  </si>
  <si>
    <t xml:space="preserve">Programa para la atención educativa de las personas con discapacidad </t>
  </si>
  <si>
    <t>Formación Avanzada</t>
  </si>
  <si>
    <t>Consolidación de los procesos académico – administrativos de los programas de posgrados</t>
  </si>
  <si>
    <t>Direccionamiento estratégico de procesos y procedimientos académicos-administrativos del Centro de posgrados Universidad del Cauca</t>
  </si>
  <si>
    <t>Fortalecimiento de la gestión de la calidad</t>
  </si>
  <si>
    <t>Armonizar lineamientos, estrategias, políticas en el cumplimiento de la misión institucional de la Universidad del Cauca, integrados en unmodelo de fortalecimiento para la acreditación institucional</t>
  </si>
  <si>
    <t>Certificación de procesos Acreditación Institucional</t>
  </si>
  <si>
    <t>Fortalecimiento de la gestión de la calidad y acreditación de la Universidad del Cauca</t>
  </si>
  <si>
    <t>Plan - Implementaciòn de un sistema de Gestión de Calidad bajo los lineamientos de la ley 872 de 2003 e ISO 9001:2015  (certificación ISO 9001-2015)</t>
  </si>
  <si>
    <t>Calidad</t>
  </si>
  <si>
    <t xml:space="preserve">Plan de renovación de la acreditación institucional </t>
  </si>
  <si>
    <t>Plan de renovación acreditación de programas</t>
  </si>
  <si>
    <t>Atención a los planes de mejoramiento de los programas de pregrado acreditados y acreditables</t>
  </si>
  <si>
    <t>Investigación, innovacion e interacción social</t>
  </si>
  <si>
    <t>Dinamizar la investigación, la innovación  y la interacción social  en todos los niveles de formación que ayuden al desarrollo institucional y la comunidad en todos sus ámbitos  a través de la implementación de una estrategia  para la  gestión, transferencia y apropiación del  conocimiento con  un enfoque de paz territorial.</t>
  </si>
  <si>
    <t>Sistema de investigación</t>
  </si>
  <si>
    <t>Implementación del Ecosistema de Ciencia, Tecnologia e Innovaciòn</t>
  </si>
  <si>
    <t>Viceinvestigaciones</t>
  </si>
  <si>
    <t>Grupos de investigación</t>
  </si>
  <si>
    <t>Implementación del programa Excelencia en Investigación</t>
  </si>
  <si>
    <t>Innovación y transferencia</t>
  </si>
  <si>
    <t>Fortalecimiento a la gestión de la innovación y la transferencia</t>
  </si>
  <si>
    <t>Interacción social</t>
  </si>
  <si>
    <t>Reconocimiento e Interacción Social para la Paz Territorial "Unicauca para ti"</t>
  </si>
  <si>
    <t>Formación Integral con cultura y bienestar</t>
  </si>
  <si>
    <t>Coadyuvar  a la formación, el desarrollo de las capacidades humanas y la construcción de la comunidad a través del diseño y puesta en marcha de estrategias de intervención desde el  sistema de cultura y bienestar</t>
  </si>
  <si>
    <t>Agenda Cultural</t>
  </si>
  <si>
    <t>Agenda Cultural Unicaucana</t>
  </si>
  <si>
    <t>Consolidación de una Agenda Cultural como un espacio propicio para el esparcimiento cultural tanto de la comunidad universitaria como de la ciudadanía en general</t>
  </si>
  <si>
    <t>Vicecultura</t>
  </si>
  <si>
    <t>Agenda de Bienestar</t>
  </si>
  <si>
    <t xml:space="preserve">UNICAUCA en Movimiento
</t>
  </si>
  <si>
    <t>Implementación de espacios de libre esparcimiento para el desarrollo físico y emocional integral para la comunidad universitaria</t>
  </si>
  <si>
    <t>Universidad Verde</t>
  </si>
  <si>
    <t>Fortalecimiento del uso de medios de transporte alternativo “Univercicleta”</t>
  </si>
  <si>
    <t>Fortalecimiento de la gestión ambiental de la Universidad del Cauca</t>
  </si>
  <si>
    <t xml:space="preserve">Permanencia y Graduación </t>
  </si>
  <si>
    <t>Programa PermaneSer</t>
  </si>
  <si>
    <t xml:space="preserve">Implementación del Modelo de  permanencia y graduación estudiantil </t>
  </si>
  <si>
    <t>Diversidad cultural y paz</t>
  </si>
  <si>
    <t>UniCauca un solo latir</t>
  </si>
  <si>
    <t>Generación de procesos formativos que permitan el reconocimiento de la diferencia, la formación ciudadanía y mejoren la cultura institucional</t>
  </si>
  <si>
    <t>Fortalecimiento de la Orquesta Sinfónica Universidad del cauca</t>
  </si>
  <si>
    <t>Facultad de Artes</t>
  </si>
  <si>
    <t>Fortalecimiento Institucional</t>
  </si>
  <si>
    <t>Fortalecer los procesos administrativos desde la  construcción colectiva de la gobernanza universitaria, permitiendo el equilibrio y la sostenibilidad de la gestión del talento humano, financiero  y tecnológico efectivos para lograr  la satisfacción de la comunidad universitaria</t>
  </si>
  <si>
    <t>Administración armónica</t>
  </si>
  <si>
    <t>Modernizacion de las tecnologías de Información.</t>
  </si>
  <si>
    <t>Modernización de red y plataformas tecnológicas de la Universidad del Cauca</t>
  </si>
  <si>
    <t>Viceadtiva</t>
  </si>
  <si>
    <t>Consolidación de la información de los sistemas de información "Unicauca en cifras"</t>
  </si>
  <si>
    <t>Planeación</t>
  </si>
  <si>
    <t>Actualizacion de los bienes muebles e inmuebles</t>
  </si>
  <si>
    <t>Marcación de los bienes muebles e inmuebles de la Universidad del Cauca</t>
  </si>
  <si>
    <t>Recuros Físicos</t>
  </si>
  <si>
    <t>Plan de Maestro Urbanístico y Arquitectónico de la Universidad del Cauca</t>
  </si>
  <si>
    <t>Otros Proyectos Relacionados con el Plan de Inversión</t>
  </si>
  <si>
    <t>Desarrollo de consultorías relacionadas con proyectos de infraestructura y desarrollo de sistemas de información</t>
  </si>
  <si>
    <t xml:space="preserve">Formalización del Registro De Propiedad Privada RPP 432 sobre la región del Naya de la Universidad del Cauca  </t>
  </si>
  <si>
    <t>Estampilla Nacional</t>
  </si>
  <si>
    <t>Estampilla Unicauca</t>
  </si>
  <si>
    <t xml:space="preserve">Adicional Recursos inversion 2018 </t>
  </si>
  <si>
    <t>Ley 30 de 1992</t>
  </si>
  <si>
    <t>Código de Registro</t>
  </si>
  <si>
    <t>Fecha de inscripción BPPUC</t>
  </si>
  <si>
    <t>Indicadores de gestión</t>
  </si>
  <si>
    <t>Ver fichas de seguimiento indicidual de proyectos disponible en la Oficina de Planeación y Desarrollo Institucional</t>
  </si>
  <si>
    <t>RG-2018-002</t>
  </si>
  <si>
    <t>RG-2017-021</t>
  </si>
  <si>
    <t>RG-2017-022</t>
  </si>
  <si>
    <t>RG-2017-023</t>
  </si>
  <si>
    <t>RG-2017-024</t>
  </si>
  <si>
    <t>RG-2017-025</t>
  </si>
  <si>
    <t xml:space="preserve">Atención educativa de los estudiantes con discapacidad </t>
  </si>
  <si>
    <t>RG-2017-026</t>
  </si>
  <si>
    <t>RG-2018-001</t>
  </si>
  <si>
    <t>RG-2017-009</t>
  </si>
  <si>
    <t>RG-2017-020</t>
  </si>
  <si>
    <t>RG-2017-032</t>
  </si>
  <si>
    <t>RG-2017-033</t>
  </si>
  <si>
    <t>RG-2017-034</t>
  </si>
  <si>
    <t>RG-2017-035</t>
  </si>
  <si>
    <t>RG-2017-027A</t>
  </si>
  <si>
    <t>RG-2017-028</t>
  </si>
  <si>
    <t>RG-2017-029</t>
  </si>
  <si>
    <t>RG-2017-030</t>
  </si>
  <si>
    <t>RG-2017-037</t>
  </si>
  <si>
    <t>RG-2017-031</t>
  </si>
  <si>
    <t>RG-2017-027B</t>
  </si>
  <si>
    <t>RG-2017-010</t>
  </si>
  <si>
    <t>RG-2017-007</t>
  </si>
  <si>
    <t>RG-2017-013</t>
  </si>
  <si>
    <t>Elaboración de diseños y estudios previos para implementación del Plan Maestro Urbanístico y Arquitectónico de la Universidad del Cauca 2018-2022</t>
  </si>
  <si>
    <t>RG-2017-014</t>
  </si>
  <si>
    <t>RG-2017-015</t>
  </si>
  <si>
    <t>Desarrollo de Construcciones nuevas y obras civiles para implementación del Plan Maestro Urbanístico y Arquitectónico 2018-2022 y obras civiles Grandes intervenciones que requieren de gestión de recursos (CDU $1.600; Residencias $1.000; CECUN $2.600; BICENTENARIO $646)</t>
  </si>
  <si>
    <t>Adquisición de Mobiliario, equipos y equipos especiales para implementación del Plan Maestro Urbanístico y Arquitectónico 2018-2022</t>
  </si>
  <si>
    <t>RG-2017-016</t>
  </si>
  <si>
    <t>Realización de adecuaciones, acabados arquitectonicos, cambios de uso e Iluminación, redes eléctricas, de voz y datos para implementación del Plan Maestro Urbanístico y Arquitectónico</t>
  </si>
  <si>
    <t>RG-2017-017</t>
  </si>
  <si>
    <t>Generación de espacios de movilidad y parqueaderos para implementación del Plan Maestro Urbanístico y Arquitectónico 2018-2022</t>
  </si>
  <si>
    <t>RG-2017-018</t>
  </si>
  <si>
    <t>RG-2017-036</t>
  </si>
  <si>
    <t>RG-2017-006</t>
  </si>
  <si>
    <t>OFICINA DE PLANEACION Y DESARROLLO INSTITUCIONAL - BANCO  DE PROGRAMAS Y PROYECTOS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</si>
</sst>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_-&quot;$&quot;* #,##0_-;\-&quot;$&quot;* #,##0_-;_-&quot;$&quot;* &quot;-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ArialMT"/>
      <family val="2"/>
    </font>
    <font>
      <b/>
      <sz val="18"/>
      <color theme="1"/>
      <name val="Lato"/>
      <family val="2"/>
    </font>
    <font>
      <sz val="10"/>
      <color theme="1"/>
      <name val="Lato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4B083"/>
      </patternFill>
    </fill>
    <fill>
      <patternFill patternType="solid">
        <fgColor theme="7" tint="0.79998168889431442"/>
        <bgColor rgb="FF00B0F0"/>
      </patternFill>
    </fill>
    <fill>
      <patternFill patternType="solid">
        <fgColor theme="7" tint="0.79998168889431442"/>
        <bgColor rgb="FF0070C0"/>
      </patternFill>
    </fill>
    <fill>
      <patternFill patternType="solid">
        <fgColor theme="7" tint="0.79998168889431442"/>
        <bgColor rgb="FF548135"/>
      </patternFill>
    </fill>
    <fill>
      <patternFill patternType="solid">
        <fgColor theme="7" tint="0.79998168889431442"/>
        <bgColor rgb="FFA8D08D"/>
      </patternFill>
    </fill>
    <fill>
      <patternFill patternType="solid">
        <fgColor theme="7" tint="0.79998168889431442"/>
        <bgColor rgb="FF92D0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  <xf numFmtId="0" fontId="5" fillId="0" borderId="0"/>
    <xf numFmtId="165" fontId="8" fillId="0" borderId="0" applyFont="0" applyFill="0" applyBorder="0" applyAlignment="0" applyProtection="0"/>
    <xf numFmtId="0" fontId="8" fillId="0" borderId="0"/>
  </cellStyleXfs>
  <cellXfs count="139">
    <xf numFmtId="0" fontId="0" fillId="0" borderId="0" xfId="0"/>
    <xf numFmtId="3" fontId="4" fillId="0" borderId="0" xfId="1" applyNumberFormat="1" applyFont="1" applyFill="1"/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 applyFill="1"/>
    <xf numFmtId="0" fontId="1" fillId="0" borderId="0" xfId="4" applyAlignment="1">
      <alignment wrapText="1"/>
    </xf>
    <xf numFmtId="0" fontId="6" fillId="4" borderId="0" xfId="5" applyFont="1" applyFill="1" applyAlignment="1">
      <alignment vertical="center" textRotation="90" wrapText="1"/>
    </xf>
    <xf numFmtId="0" fontId="7" fillId="4" borderId="0" xfId="5" applyFont="1" applyFill="1" applyAlignment="1">
      <alignment wrapText="1"/>
    </xf>
    <xf numFmtId="165" fontId="1" fillId="0" borderId="0" xfId="6" applyFont="1" applyBorder="1" applyAlignment="1">
      <alignment wrapText="1"/>
    </xf>
    <xf numFmtId="0" fontId="1" fillId="0" borderId="0" xfId="4" applyBorder="1" applyAlignment="1">
      <alignment horizontal="center" vertical="center" wrapText="1"/>
    </xf>
    <xf numFmtId="0" fontId="1" fillId="0" borderId="0" xfId="4" applyBorder="1" applyAlignment="1">
      <alignment wrapText="1"/>
    </xf>
    <xf numFmtId="0" fontId="9" fillId="5" borderId="1" xfId="5" applyFont="1" applyFill="1" applyBorder="1" applyAlignment="1">
      <alignment horizontal="center" vertical="center" wrapText="1"/>
    </xf>
    <xf numFmtId="0" fontId="9" fillId="5" borderId="2" xfId="5" applyFont="1" applyFill="1" applyBorder="1" applyAlignment="1">
      <alignment horizontal="center" vertical="center" wrapText="1"/>
    </xf>
    <xf numFmtId="165" fontId="9" fillId="5" borderId="3" xfId="6" applyFont="1" applyFill="1" applyBorder="1" applyAlignment="1">
      <alignment horizontal="center" vertical="center" wrapText="1"/>
    </xf>
    <xf numFmtId="165" fontId="9" fillId="5" borderId="4" xfId="6" applyFont="1" applyFill="1" applyBorder="1" applyAlignment="1">
      <alignment horizontal="center" vertical="center" wrapText="1"/>
    </xf>
    <xf numFmtId="0" fontId="3" fillId="6" borderId="1" xfId="5" applyFont="1" applyFill="1" applyBorder="1" applyAlignment="1">
      <alignment horizontal="center" vertical="center" wrapText="1"/>
    </xf>
    <xf numFmtId="165" fontId="3" fillId="6" borderId="1" xfId="6" applyFont="1" applyFill="1" applyBorder="1" applyAlignment="1">
      <alignment horizontal="center" vertical="center" wrapText="1"/>
    </xf>
    <xf numFmtId="165" fontId="3" fillId="6" borderId="0" xfId="6" applyFont="1" applyFill="1" applyBorder="1" applyAlignment="1">
      <alignment horizontal="center" vertical="center" wrapText="1"/>
    </xf>
    <xf numFmtId="165" fontId="3" fillId="6" borderId="3" xfId="6" applyFont="1" applyFill="1" applyBorder="1" applyAlignment="1">
      <alignment horizontal="center" vertical="center" wrapText="1"/>
    </xf>
    <xf numFmtId="165" fontId="3" fillId="6" borderId="6" xfId="6" applyFont="1" applyFill="1" applyBorder="1" applyAlignment="1">
      <alignment horizontal="center" vertical="center" wrapText="1"/>
    </xf>
    <xf numFmtId="0" fontId="12" fillId="6" borderId="1" xfId="5" applyFont="1" applyFill="1" applyBorder="1" applyAlignment="1">
      <alignment horizontal="center" vertical="center" wrapText="1"/>
    </xf>
    <xf numFmtId="165" fontId="3" fillId="6" borderId="7" xfId="6" applyFont="1" applyFill="1" applyBorder="1" applyAlignment="1">
      <alignment horizontal="center" vertical="center" wrapText="1"/>
    </xf>
    <xf numFmtId="165" fontId="3" fillId="6" borderId="4" xfId="6" applyFont="1" applyFill="1" applyBorder="1" applyAlignment="1">
      <alignment horizontal="center" vertical="center" wrapText="1"/>
    </xf>
    <xf numFmtId="0" fontId="13" fillId="6" borderId="1" xfId="5" applyFont="1" applyFill="1" applyBorder="1" applyAlignment="1">
      <alignment horizontal="center" vertical="center" wrapText="1"/>
    </xf>
    <xf numFmtId="0" fontId="3" fillId="7" borderId="1" xfId="5" applyFont="1" applyFill="1" applyBorder="1" applyAlignment="1">
      <alignment horizontal="center" vertical="center" wrapText="1"/>
    </xf>
    <xf numFmtId="165" fontId="3" fillId="7" borderId="1" xfId="6" applyFont="1" applyFill="1" applyBorder="1" applyAlignment="1">
      <alignment horizontal="center" vertical="center" wrapText="1"/>
    </xf>
    <xf numFmtId="165" fontId="3" fillId="7" borderId="6" xfId="6" applyFont="1" applyFill="1" applyBorder="1" applyAlignment="1">
      <alignment horizontal="center" vertical="center" wrapText="1"/>
    </xf>
    <xf numFmtId="0" fontId="3" fillId="8" borderId="1" xfId="5" applyFont="1" applyFill="1" applyBorder="1" applyAlignment="1">
      <alignment horizontal="center" vertical="center" wrapText="1"/>
    </xf>
    <xf numFmtId="165" fontId="3" fillId="8" borderId="1" xfId="6" applyFont="1" applyFill="1" applyBorder="1" applyAlignment="1">
      <alignment horizontal="center" vertical="center" wrapText="1"/>
    </xf>
    <xf numFmtId="165" fontId="3" fillId="8" borderId="11" xfId="6" applyFont="1" applyFill="1" applyBorder="1" applyAlignment="1">
      <alignment horizontal="center" vertical="center" wrapText="1"/>
    </xf>
    <xf numFmtId="0" fontId="3" fillId="9" borderId="1" xfId="5" applyFont="1" applyFill="1" applyBorder="1" applyAlignment="1">
      <alignment horizontal="center" vertical="center" wrapText="1"/>
    </xf>
    <xf numFmtId="165" fontId="3" fillId="9" borderId="1" xfId="6" applyFont="1" applyFill="1" applyBorder="1" applyAlignment="1">
      <alignment horizontal="center" vertical="center" wrapText="1"/>
    </xf>
    <xf numFmtId="165" fontId="3" fillId="9" borderId="6" xfId="6" applyFont="1" applyFill="1" applyBorder="1" applyAlignment="1">
      <alignment horizontal="center" vertical="center" wrapText="1"/>
    </xf>
    <xf numFmtId="165" fontId="3" fillId="9" borderId="11" xfId="6" applyFont="1" applyFill="1" applyBorder="1" applyAlignment="1">
      <alignment horizontal="center" vertical="center" wrapText="1"/>
    </xf>
    <xf numFmtId="165" fontId="3" fillId="9" borderId="7" xfId="6" applyFont="1" applyFill="1" applyBorder="1" applyAlignment="1">
      <alignment horizontal="center" vertical="center" wrapText="1"/>
    </xf>
    <xf numFmtId="165" fontId="3" fillId="9" borderId="4" xfId="6" applyFont="1" applyFill="1" applyBorder="1" applyAlignment="1">
      <alignment horizontal="center" vertical="center" wrapText="1"/>
    </xf>
    <xf numFmtId="0" fontId="3" fillId="9" borderId="2" xfId="5" applyFont="1" applyFill="1" applyBorder="1" applyAlignment="1">
      <alignment horizontal="center" vertical="center" wrapText="1"/>
    </xf>
    <xf numFmtId="165" fontId="1" fillId="0" borderId="0" xfId="4" applyNumberFormat="1" applyBorder="1" applyAlignment="1">
      <alignment wrapText="1"/>
    </xf>
    <xf numFmtId="0" fontId="12" fillId="9" borderId="1" xfId="5" applyFont="1" applyFill="1" applyBorder="1" applyAlignment="1">
      <alignment horizontal="center" vertical="center" wrapText="1"/>
    </xf>
    <xf numFmtId="0" fontId="12" fillId="9" borderId="12" xfId="5" applyFont="1" applyFill="1" applyBorder="1" applyAlignment="1">
      <alignment horizontal="center" vertical="center" wrapText="1"/>
    </xf>
    <xf numFmtId="0" fontId="3" fillId="10" borderId="1" xfId="5" applyFont="1" applyFill="1" applyBorder="1" applyAlignment="1">
      <alignment horizontal="center" vertical="center" wrapText="1"/>
    </xf>
    <xf numFmtId="0" fontId="12" fillId="10" borderId="12" xfId="5" applyFont="1" applyFill="1" applyBorder="1" applyAlignment="1">
      <alignment horizontal="center" vertical="center" wrapText="1"/>
    </xf>
    <xf numFmtId="165" fontId="3" fillId="10" borderId="1" xfId="6" applyFont="1" applyFill="1" applyBorder="1" applyAlignment="1">
      <alignment horizontal="center" vertical="center" wrapText="1"/>
    </xf>
    <xf numFmtId="165" fontId="3" fillId="10" borderId="6" xfId="6" applyFont="1" applyFill="1" applyBorder="1" applyAlignment="1">
      <alignment horizontal="center" vertical="center" wrapText="1"/>
    </xf>
    <xf numFmtId="165" fontId="3" fillId="10" borderId="11" xfId="6" applyFont="1" applyFill="1" applyBorder="1" applyAlignment="1">
      <alignment horizontal="center" vertical="center" wrapText="1"/>
    </xf>
    <xf numFmtId="0" fontId="12" fillId="10" borderId="1" xfId="5" applyFont="1" applyFill="1" applyBorder="1" applyAlignment="1">
      <alignment horizontal="center" vertical="center" wrapText="1"/>
    </xf>
    <xf numFmtId="0" fontId="3" fillId="10" borderId="8" xfId="5" applyFont="1" applyFill="1" applyBorder="1" applyAlignment="1">
      <alignment horizontal="center" vertical="center" wrapText="1"/>
    </xf>
    <xf numFmtId="165" fontId="3" fillId="11" borderId="1" xfId="6" applyFont="1" applyFill="1" applyBorder="1" applyAlignment="1">
      <alignment horizontal="center" vertical="center" wrapText="1"/>
    </xf>
    <xf numFmtId="0" fontId="13" fillId="11" borderId="1" xfId="4" applyFont="1" applyFill="1" applyBorder="1" applyAlignment="1">
      <alignment horizontal="center" vertical="center" wrapText="1"/>
    </xf>
    <xf numFmtId="165" fontId="3" fillId="11" borderId="6" xfId="6" applyFont="1" applyFill="1" applyBorder="1" applyAlignment="1">
      <alignment horizontal="center" vertical="center" wrapText="1"/>
    </xf>
    <xf numFmtId="0" fontId="13" fillId="12" borderId="1" xfId="4" applyFont="1" applyFill="1" applyBorder="1" applyAlignment="1">
      <alignment horizontal="center" vertical="center" wrapText="1"/>
    </xf>
    <xf numFmtId="165" fontId="3" fillId="12" borderId="1" xfId="6" applyFont="1" applyFill="1" applyBorder="1" applyAlignment="1">
      <alignment horizontal="center" vertical="center" wrapText="1"/>
    </xf>
    <xf numFmtId="165" fontId="3" fillId="12" borderId="6" xfId="6" applyFont="1" applyFill="1" applyBorder="1" applyAlignment="1">
      <alignment horizontal="center" vertical="center" wrapText="1"/>
    </xf>
    <xf numFmtId="165" fontId="3" fillId="13" borderId="11" xfId="6" applyFont="1" applyFill="1" applyBorder="1" applyAlignment="1">
      <alignment horizontal="center" vertical="center" wrapText="1"/>
    </xf>
    <xf numFmtId="165" fontId="3" fillId="14" borderId="1" xfId="6" applyFont="1" applyFill="1" applyBorder="1" applyAlignment="1">
      <alignment horizontal="center" vertical="center" wrapText="1"/>
    </xf>
    <xf numFmtId="0" fontId="13" fillId="15" borderId="1" xfId="4" applyFont="1" applyFill="1" applyBorder="1" applyAlignment="1">
      <alignment horizontal="center" vertical="center" wrapText="1"/>
    </xf>
    <xf numFmtId="165" fontId="3" fillId="15" borderId="1" xfId="6" applyFont="1" applyFill="1" applyBorder="1" applyAlignment="1">
      <alignment horizontal="center" vertical="center" wrapText="1"/>
    </xf>
    <xf numFmtId="165" fontId="3" fillId="15" borderId="11" xfId="6" applyFont="1" applyFill="1" applyBorder="1" applyAlignment="1">
      <alignment horizontal="center" vertical="center" wrapText="1"/>
    </xf>
    <xf numFmtId="0" fontId="13" fillId="16" borderId="1" xfId="4" applyFont="1" applyFill="1" applyBorder="1" applyAlignment="1">
      <alignment horizontal="center" vertical="center" wrapText="1"/>
    </xf>
    <xf numFmtId="165" fontId="3" fillId="16" borderId="1" xfId="6" applyFont="1" applyFill="1" applyBorder="1" applyAlignment="1">
      <alignment horizontal="center" vertical="center" wrapText="1"/>
    </xf>
    <xf numFmtId="165" fontId="3" fillId="16" borderId="6" xfId="6" applyFont="1" applyFill="1" applyBorder="1" applyAlignment="1">
      <alignment horizontal="center" vertical="center" wrapText="1"/>
    </xf>
    <xf numFmtId="0" fontId="13" fillId="13" borderId="1" xfId="4" applyFont="1" applyFill="1" applyBorder="1" applyAlignment="1">
      <alignment horizontal="center" vertical="center" wrapText="1"/>
    </xf>
    <xf numFmtId="165" fontId="3" fillId="13" borderId="1" xfId="6" applyFont="1" applyFill="1" applyBorder="1" applyAlignment="1">
      <alignment horizontal="center" vertical="center" wrapText="1"/>
    </xf>
    <xf numFmtId="0" fontId="14" fillId="11" borderId="5" xfId="4" applyFont="1" applyFill="1" applyBorder="1" applyAlignment="1">
      <alignment vertical="center" wrapText="1"/>
    </xf>
    <xf numFmtId="165" fontId="3" fillId="13" borderId="6" xfId="6" applyFont="1" applyFill="1" applyBorder="1" applyAlignment="1">
      <alignment horizontal="center" vertical="center" wrapText="1"/>
    </xf>
    <xf numFmtId="0" fontId="14" fillId="11" borderId="8" xfId="4" applyFont="1" applyFill="1" applyBorder="1" applyAlignment="1">
      <alignment vertical="center" wrapText="1"/>
    </xf>
    <xf numFmtId="165" fontId="16" fillId="0" borderId="1" xfId="4" applyNumberFormat="1" applyFont="1" applyBorder="1" applyAlignment="1">
      <alignment vertical="center" wrapText="1"/>
    </xf>
    <xf numFmtId="165" fontId="16" fillId="0" borderId="13" xfId="4" applyNumberFormat="1" applyFont="1" applyBorder="1" applyAlignment="1">
      <alignment vertical="center" wrapText="1"/>
    </xf>
    <xf numFmtId="165" fontId="16" fillId="0" borderId="10" xfId="4" applyNumberFormat="1" applyFont="1" applyBorder="1" applyAlignment="1">
      <alignment vertical="center" wrapText="1"/>
    </xf>
    <xf numFmtId="165" fontId="16" fillId="0" borderId="1" xfId="6" applyFont="1" applyBorder="1" applyAlignment="1">
      <alignment vertical="center" wrapText="1"/>
    </xf>
    <xf numFmtId="165" fontId="16" fillId="0" borderId="1" xfId="4" applyNumberFormat="1" applyFont="1" applyBorder="1" applyAlignment="1">
      <alignment horizontal="center" vertical="center" wrapText="1"/>
    </xf>
    <xf numFmtId="0" fontId="1" fillId="0" borderId="0" xfId="4" applyBorder="1" applyAlignment="1">
      <alignment horizontal="right" wrapText="1"/>
    </xf>
    <xf numFmtId="165" fontId="1" fillId="0" borderId="0" xfId="4" applyNumberFormat="1" applyFont="1" applyBorder="1" applyAlignment="1">
      <alignment wrapText="1"/>
    </xf>
    <xf numFmtId="165" fontId="1" fillId="0" borderId="0" xfId="4" applyNumberFormat="1" applyBorder="1" applyAlignment="1">
      <alignment horizontal="center" vertical="center" wrapText="1"/>
    </xf>
    <xf numFmtId="0" fontId="4" fillId="0" borderId="0" xfId="7" applyFont="1" applyBorder="1"/>
    <xf numFmtId="3" fontId="4" fillId="0" borderId="0" xfId="7" applyNumberFormat="1" applyFont="1"/>
    <xf numFmtId="3" fontId="17" fillId="17" borderId="0" xfId="7" applyNumberFormat="1" applyFont="1" applyFill="1"/>
    <xf numFmtId="0" fontId="18" fillId="0" borderId="0" xfId="4" applyFont="1" applyAlignment="1">
      <alignment vertical="center" wrapText="1"/>
    </xf>
    <xf numFmtId="0" fontId="1" fillId="0" borderId="0" xfId="4" applyFont="1" applyAlignment="1">
      <alignment wrapText="1"/>
    </xf>
    <xf numFmtId="0" fontId="19" fillId="0" borderId="0" xfId="4" applyFont="1" applyAlignment="1">
      <alignment vertical="center" textRotation="90" wrapText="1"/>
    </xf>
    <xf numFmtId="0" fontId="3" fillId="7" borderId="10" xfId="5" applyFont="1" applyFill="1" applyBorder="1" applyAlignment="1">
      <alignment horizontal="center" vertical="center" wrapText="1"/>
    </xf>
    <xf numFmtId="0" fontId="3" fillId="10" borderId="10" xfId="5" applyFont="1" applyFill="1" applyBorder="1" applyAlignment="1">
      <alignment horizontal="center" vertical="center" wrapText="1"/>
    </xf>
    <xf numFmtId="14" fontId="3" fillId="6" borderId="1" xfId="5" applyNumberFormat="1" applyFont="1" applyFill="1" applyBorder="1" applyAlignment="1">
      <alignment horizontal="center" vertical="center" wrapText="1"/>
    </xf>
    <xf numFmtId="14" fontId="12" fillId="6" borderId="1" xfId="5" applyNumberFormat="1" applyFont="1" applyFill="1" applyBorder="1" applyAlignment="1">
      <alignment horizontal="center" vertical="center" wrapText="1"/>
    </xf>
    <xf numFmtId="14" fontId="3" fillId="7" borderId="10" xfId="5" applyNumberFormat="1" applyFont="1" applyFill="1" applyBorder="1" applyAlignment="1">
      <alignment horizontal="center" vertical="center" wrapText="1"/>
    </xf>
    <xf numFmtId="14" fontId="3" fillId="8" borderId="1" xfId="5" applyNumberFormat="1" applyFont="1" applyFill="1" applyBorder="1" applyAlignment="1">
      <alignment horizontal="center" vertical="center" wrapText="1"/>
    </xf>
    <xf numFmtId="14" fontId="3" fillId="9" borderId="1" xfId="5" applyNumberFormat="1" applyFont="1" applyFill="1" applyBorder="1" applyAlignment="1">
      <alignment horizontal="center" vertical="center" wrapText="1"/>
    </xf>
    <xf numFmtId="14" fontId="12" fillId="9" borderId="1" xfId="5" applyNumberFormat="1" applyFont="1" applyFill="1" applyBorder="1" applyAlignment="1">
      <alignment horizontal="center" vertical="center" wrapText="1"/>
    </xf>
    <xf numFmtId="14" fontId="3" fillId="10" borderId="10" xfId="5" applyNumberFormat="1" applyFont="1" applyFill="1" applyBorder="1" applyAlignment="1">
      <alignment horizontal="center" vertical="center" wrapText="1"/>
    </xf>
    <xf numFmtId="14" fontId="3" fillId="10" borderId="1" xfId="5" applyNumberFormat="1" applyFont="1" applyFill="1" applyBorder="1" applyAlignment="1">
      <alignment horizontal="center" vertical="center" wrapText="1"/>
    </xf>
    <xf numFmtId="14" fontId="12" fillId="10" borderId="1" xfId="5" applyNumberFormat="1" applyFont="1" applyFill="1" applyBorder="1" applyAlignment="1">
      <alignment horizontal="center" vertical="center" wrapText="1"/>
    </xf>
    <xf numFmtId="0" fontId="3" fillId="7" borderId="4" xfId="5" applyFont="1" applyFill="1" applyBorder="1" applyAlignment="1">
      <alignment horizontal="center" vertical="center" wrapText="1"/>
    </xf>
    <xf numFmtId="0" fontId="3" fillId="7" borderId="9" xfId="5" applyFont="1" applyFill="1" applyBorder="1" applyAlignment="1">
      <alignment horizontal="center" vertical="center" wrapText="1"/>
    </xf>
    <xf numFmtId="0" fontId="3" fillId="7" borderId="10" xfId="5" applyFont="1" applyFill="1" applyBorder="1" applyAlignment="1">
      <alignment horizontal="center" vertical="center" wrapText="1"/>
    </xf>
    <xf numFmtId="14" fontId="3" fillId="7" borderId="4" xfId="5" applyNumberFormat="1" applyFont="1" applyFill="1" applyBorder="1" applyAlignment="1">
      <alignment horizontal="center" vertical="center" wrapText="1"/>
    </xf>
    <xf numFmtId="0" fontId="3" fillId="10" borderId="4" xfId="5" applyFont="1" applyFill="1" applyBorder="1" applyAlignment="1">
      <alignment horizontal="center" vertical="center" wrapText="1"/>
    </xf>
    <xf numFmtId="0" fontId="3" fillId="10" borderId="10" xfId="5" applyFont="1" applyFill="1" applyBorder="1" applyAlignment="1">
      <alignment horizontal="center" vertical="center" wrapText="1"/>
    </xf>
    <xf numFmtId="14" fontId="3" fillId="10" borderId="4" xfId="5" applyNumberFormat="1" applyFont="1" applyFill="1" applyBorder="1" applyAlignment="1">
      <alignment horizontal="center" vertical="center" wrapText="1"/>
    </xf>
    <xf numFmtId="0" fontId="20" fillId="2" borderId="0" xfId="2" applyFont="1" applyAlignment="1">
      <alignment horizontal="center"/>
    </xf>
    <xf numFmtId="0" fontId="20" fillId="3" borderId="0" xfId="3" applyFont="1" applyAlignment="1">
      <alignment horizontal="center"/>
    </xf>
    <xf numFmtId="0" fontId="3" fillId="6" borderId="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textRotation="90" wrapText="1"/>
    </xf>
    <xf numFmtId="0" fontId="3" fillId="7" borderId="1" xfId="5" applyFont="1" applyFill="1" applyBorder="1" applyAlignment="1">
      <alignment horizontal="center" vertical="center" wrapText="1"/>
    </xf>
    <xf numFmtId="0" fontId="11" fillId="8" borderId="1" xfId="5" applyFont="1" applyFill="1" applyBorder="1" applyAlignment="1">
      <alignment horizontal="center" vertical="center" textRotation="90" wrapText="1"/>
    </xf>
    <xf numFmtId="0" fontId="3" fillId="8" borderId="1" xfId="5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horizontal="center" vertical="center" wrapText="1"/>
    </xf>
    <xf numFmtId="0" fontId="11" fillId="6" borderId="1" xfId="5" applyFont="1" applyFill="1" applyBorder="1" applyAlignment="1">
      <alignment horizontal="center" vertical="center" textRotation="90" wrapText="1"/>
    </xf>
    <xf numFmtId="0" fontId="3" fillId="9" borderId="1" xfId="5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3" fillId="6" borderId="2" xfId="5" applyFont="1" applyFill="1" applyBorder="1" applyAlignment="1">
      <alignment horizontal="center" vertical="center" wrapText="1"/>
    </xf>
    <xf numFmtId="0" fontId="3" fillId="6" borderId="5" xfId="5" applyFont="1" applyFill="1" applyBorder="1" applyAlignment="1">
      <alignment horizontal="center" vertical="center" wrapText="1"/>
    </xf>
    <xf numFmtId="0" fontId="3" fillId="6" borderId="8" xfId="5" applyFont="1" applyFill="1" applyBorder="1" applyAlignment="1">
      <alignment horizontal="center" vertical="center" wrapText="1"/>
    </xf>
    <xf numFmtId="165" fontId="3" fillId="10" borderId="4" xfId="6" applyFont="1" applyFill="1" applyBorder="1" applyAlignment="1">
      <alignment horizontal="center" vertical="center" wrapText="1"/>
    </xf>
    <xf numFmtId="165" fontId="3" fillId="10" borderId="10" xfId="6" applyFont="1" applyFill="1" applyBorder="1" applyAlignment="1">
      <alignment horizontal="center" vertical="center" wrapText="1"/>
    </xf>
    <xf numFmtId="0" fontId="3" fillId="10" borderId="2" xfId="5" applyFont="1" applyFill="1" applyBorder="1" applyAlignment="1">
      <alignment horizontal="center" vertical="center" wrapText="1"/>
    </xf>
    <xf numFmtId="0" fontId="3" fillId="10" borderId="8" xfId="5" applyFont="1" applyFill="1" applyBorder="1" applyAlignment="1">
      <alignment horizontal="center" vertical="center" wrapText="1"/>
    </xf>
    <xf numFmtId="0" fontId="11" fillId="10" borderId="1" xfId="5" applyFont="1" applyFill="1" applyBorder="1" applyAlignment="1">
      <alignment horizontal="center" vertical="center" textRotation="90" wrapText="1"/>
    </xf>
    <xf numFmtId="0" fontId="3" fillId="10" borderId="1" xfId="5" applyFont="1" applyFill="1" applyBorder="1" applyAlignment="1">
      <alignment horizontal="center" vertical="center" wrapText="1"/>
    </xf>
    <xf numFmtId="0" fontId="3" fillId="10" borderId="9" xfId="5" applyFont="1" applyFill="1" applyBorder="1" applyAlignment="1">
      <alignment horizontal="center" vertical="center" wrapText="1"/>
    </xf>
    <xf numFmtId="0" fontId="12" fillId="10" borderId="1" xfId="5" applyFont="1" applyFill="1" applyBorder="1" applyAlignment="1">
      <alignment horizontal="center" vertical="center" wrapText="1"/>
    </xf>
    <xf numFmtId="0" fontId="11" fillId="9" borderId="1" xfId="5" applyFont="1" applyFill="1" applyBorder="1" applyAlignment="1">
      <alignment horizontal="center" vertical="center" textRotation="90" wrapText="1"/>
    </xf>
    <xf numFmtId="165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4" fillId="11" borderId="2" xfId="4" applyFont="1" applyFill="1" applyBorder="1" applyAlignment="1">
      <alignment horizontal="center" vertical="center" wrapText="1"/>
    </xf>
    <xf numFmtId="0" fontId="14" fillId="11" borderId="5" xfId="4" applyFont="1" applyFill="1" applyBorder="1" applyAlignment="1">
      <alignment horizontal="center" vertical="center" wrapText="1"/>
    </xf>
    <xf numFmtId="0" fontId="3" fillId="18" borderId="4" xfId="5" applyFont="1" applyFill="1" applyBorder="1" applyAlignment="1">
      <alignment horizontal="center" vertical="center" wrapText="1"/>
    </xf>
    <xf numFmtId="0" fontId="3" fillId="18" borderId="9" xfId="5" applyFont="1" applyFill="1" applyBorder="1" applyAlignment="1">
      <alignment horizontal="center" vertical="center" wrapText="1"/>
    </xf>
    <xf numFmtId="0" fontId="3" fillId="18" borderId="10" xfId="5" applyFont="1" applyFill="1" applyBorder="1" applyAlignment="1">
      <alignment horizontal="center" vertical="center" wrapText="1"/>
    </xf>
    <xf numFmtId="0" fontId="3" fillId="7" borderId="2" xfId="5" applyFont="1" applyFill="1" applyBorder="1" applyAlignment="1">
      <alignment horizontal="center" vertical="center" wrapText="1"/>
    </xf>
    <xf numFmtId="0" fontId="3" fillId="7" borderId="5" xfId="5" applyFont="1" applyFill="1" applyBorder="1" applyAlignment="1">
      <alignment horizontal="center" vertical="center" wrapText="1"/>
    </xf>
    <xf numFmtId="0" fontId="3" fillId="7" borderId="8" xfId="5" applyFont="1" applyFill="1" applyBorder="1" applyAlignment="1">
      <alignment horizontal="center" vertical="center" wrapText="1"/>
    </xf>
    <xf numFmtId="0" fontId="3" fillId="8" borderId="2" xfId="5" applyFont="1" applyFill="1" applyBorder="1" applyAlignment="1">
      <alignment horizontal="center" vertical="center" wrapText="1"/>
    </xf>
    <xf numFmtId="0" fontId="3" fillId="8" borderId="5" xfId="5" applyFont="1" applyFill="1" applyBorder="1" applyAlignment="1">
      <alignment horizontal="center" vertical="center" wrapText="1"/>
    </xf>
    <xf numFmtId="0" fontId="3" fillId="8" borderId="8" xfId="5" applyFont="1" applyFill="1" applyBorder="1" applyAlignment="1">
      <alignment horizontal="center" vertical="center" wrapText="1"/>
    </xf>
    <xf numFmtId="0" fontId="3" fillId="9" borderId="2" xfId="5" applyFont="1" applyFill="1" applyBorder="1" applyAlignment="1">
      <alignment horizontal="center" vertical="center" wrapText="1"/>
    </xf>
    <xf numFmtId="0" fontId="3" fillId="9" borderId="5" xfId="5" applyFont="1" applyFill="1" applyBorder="1" applyAlignment="1">
      <alignment horizontal="center" vertical="center" wrapText="1"/>
    </xf>
    <xf numFmtId="0" fontId="3" fillId="9" borderId="8" xfId="5" applyFont="1" applyFill="1" applyBorder="1" applyAlignment="1">
      <alignment horizontal="center" vertical="center" wrapText="1"/>
    </xf>
    <xf numFmtId="0" fontId="12" fillId="9" borderId="2" xfId="5" applyFont="1" applyFill="1" applyBorder="1" applyAlignment="1">
      <alignment horizontal="center" vertical="center" wrapText="1"/>
    </xf>
    <xf numFmtId="0" fontId="12" fillId="9" borderId="8" xfId="5" applyFont="1" applyFill="1" applyBorder="1" applyAlignment="1">
      <alignment horizontal="center" vertical="center" wrapText="1"/>
    </xf>
  </cellXfs>
  <cellStyles count="8">
    <cellStyle name="60% - Énfasis1 2" xfId="3"/>
    <cellStyle name="Énfasis1 2" xfId="2"/>
    <cellStyle name="Moneda [0] 3" xfId="6"/>
    <cellStyle name="Normal" xfId="0" builtinId="0"/>
    <cellStyle name="Normal 2" xfId="1"/>
    <cellStyle name="Normal 2 4" xfId="4"/>
    <cellStyle name="Normal 3 3" xfId="5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57150</xdr:rowOff>
    </xdr:from>
    <xdr:to>
      <xdr:col>0</xdr:col>
      <xdr:colOff>662228</xdr:colOff>
      <xdr:row>0</xdr:row>
      <xdr:rowOff>807202</xdr:rowOff>
    </xdr:to>
    <xdr:pic>
      <xdr:nvPicPr>
        <xdr:cNvPr id="4" name="Imagen 3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57150"/>
          <a:ext cx="509829" cy="750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1600200</xdr:colOff>
      <xdr:row>0</xdr:row>
      <xdr:rowOff>133350</xdr:rowOff>
    </xdr:from>
    <xdr:to>
      <xdr:col>15</xdr:col>
      <xdr:colOff>1171575</xdr:colOff>
      <xdr:row>0</xdr:row>
      <xdr:rowOff>790575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79700" y="133350"/>
          <a:ext cx="1495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6"/>
  <sheetViews>
    <sheetView showGridLines="0" tabSelected="1" zoomScale="46" zoomScaleNormal="46" workbookViewId="0">
      <selection activeCell="K11" sqref="K11"/>
    </sheetView>
  </sheetViews>
  <sheetFormatPr baseColWidth="10" defaultColWidth="0" defaultRowHeight="15" zeroHeight="1"/>
  <cols>
    <col min="1" max="1" width="25.5703125" style="5" customWidth="1"/>
    <col min="2" max="2" width="21.85546875" style="79" customWidth="1"/>
    <col min="3" max="3" width="23" style="5" customWidth="1"/>
    <col min="4" max="4" width="27" style="5" customWidth="1"/>
    <col min="5" max="6" width="32.85546875" style="5" customWidth="1"/>
    <col min="7" max="7" width="44.42578125" style="5" customWidth="1"/>
    <col min="8" max="9" width="32.85546875" style="5" customWidth="1"/>
    <col min="10" max="10" width="18.28515625" style="5" bestFit="1" customWidth="1"/>
    <col min="11" max="11" width="23" style="10" bestFit="1" customWidth="1"/>
    <col min="12" max="12" width="28" style="10" bestFit="1" customWidth="1"/>
    <col min="13" max="13" width="28.7109375" style="10" bestFit="1" customWidth="1"/>
    <col min="14" max="14" width="24.85546875" style="10" bestFit="1" customWidth="1"/>
    <col min="15" max="15" width="28.7109375" style="8" customWidth="1"/>
    <col min="16" max="16" width="22.7109375" style="9" bestFit="1" customWidth="1"/>
    <col min="17" max="17" width="4.85546875" customWidth="1"/>
    <col min="18" max="77" width="11.42578125" hidden="1"/>
  </cols>
  <sheetData>
    <row r="1" spans="1:16" ht="69" customHeight="1">
      <c r="A1" s="1"/>
      <c r="B1" s="2"/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</row>
    <row r="2" spans="1:16" ht="18.75">
      <c r="A2" s="98" t="s">
        <v>137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8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31.5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96</v>
      </c>
      <c r="G5" s="11" t="s">
        <v>6</v>
      </c>
      <c r="H5" s="11" t="s">
        <v>97</v>
      </c>
      <c r="I5" s="11" t="s">
        <v>98</v>
      </c>
      <c r="J5" s="12" t="s">
        <v>7</v>
      </c>
      <c r="K5" s="12" t="s">
        <v>8</v>
      </c>
      <c r="L5" s="11" t="s">
        <v>9</v>
      </c>
      <c r="M5" s="11" t="s">
        <v>10</v>
      </c>
      <c r="N5" s="11" t="s">
        <v>11</v>
      </c>
      <c r="O5" s="13" t="s">
        <v>12</v>
      </c>
      <c r="P5" s="14" t="s">
        <v>13</v>
      </c>
    </row>
    <row r="6" spans="1:16" ht="51" customHeight="1">
      <c r="A6" s="105" t="s">
        <v>14</v>
      </c>
      <c r="B6" s="106" t="s">
        <v>15</v>
      </c>
      <c r="C6" s="100" t="s">
        <v>16</v>
      </c>
      <c r="D6" s="100" t="s">
        <v>17</v>
      </c>
      <c r="E6" s="15" t="s">
        <v>18</v>
      </c>
      <c r="F6" s="15" t="s">
        <v>100</v>
      </c>
      <c r="G6" s="15" t="s">
        <v>19</v>
      </c>
      <c r="H6" s="82">
        <v>43406</v>
      </c>
      <c r="I6" s="125" t="s">
        <v>99</v>
      </c>
      <c r="J6" s="109" t="s">
        <v>20</v>
      </c>
      <c r="K6" s="16"/>
      <c r="L6" s="17">
        <f>132000000+(3700000*10)+83000000</f>
        <v>252000000</v>
      </c>
      <c r="M6" s="16"/>
      <c r="N6" s="16"/>
      <c r="O6" s="16">
        <f>SUM(K6:N6)</f>
        <v>252000000</v>
      </c>
      <c r="P6" s="121">
        <f>SUM(O6:O13)</f>
        <v>682000000</v>
      </c>
    </row>
    <row r="7" spans="1:16" ht="38.25">
      <c r="A7" s="105"/>
      <c r="B7" s="106"/>
      <c r="C7" s="100"/>
      <c r="D7" s="100"/>
      <c r="E7" s="15" t="s">
        <v>21</v>
      </c>
      <c r="F7" s="15" t="s">
        <v>101</v>
      </c>
      <c r="G7" s="15" t="s">
        <v>22</v>
      </c>
      <c r="H7" s="82">
        <v>43074</v>
      </c>
      <c r="I7" s="126"/>
      <c r="J7" s="110"/>
      <c r="K7" s="16"/>
      <c r="L7" s="18">
        <v>60000000</v>
      </c>
      <c r="M7" s="16"/>
      <c r="N7" s="16"/>
      <c r="O7" s="16">
        <f>SUM(K7:N7)</f>
        <v>60000000</v>
      </c>
      <c r="P7" s="122"/>
    </row>
    <row r="8" spans="1:16" ht="25.5">
      <c r="A8" s="105"/>
      <c r="B8" s="106"/>
      <c r="C8" s="100"/>
      <c r="D8" s="100"/>
      <c r="E8" s="15" t="s">
        <v>23</v>
      </c>
      <c r="F8" s="15" t="s">
        <v>102</v>
      </c>
      <c r="G8" s="15" t="s">
        <v>24</v>
      </c>
      <c r="H8" s="82">
        <v>43074</v>
      </c>
      <c r="I8" s="126"/>
      <c r="J8" s="110"/>
      <c r="K8" s="16"/>
      <c r="L8" s="19">
        <v>80000000</v>
      </c>
      <c r="M8" s="16"/>
      <c r="N8" s="16"/>
      <c r="O8" s="16">
        <f>SUM(K8:M8)</f>
        <v>80000000</v>
      </c>
      <c r="P8" s="122"/>
    </row>
    <row r="9" spans="1:16" ht="25.5">
      <c r="A9" s="105"/>
      <c r="B9" s="106"/>
      <c r="C9" s="100"/>
      <c r="D9" s="100"/>
      <c r="E9" s="15" t="s">
        <v>25</v>
      </c>
      <c r="F9" s="15" t="s">
        <v>103</v>
      </c>
      <c r="G9" s="20" t="s">
        <v>26</v>
      </c>
      <c r="H9" s="82">
        <v>43074</v>
      </c>
      <c r="I9" s="126"/>
      <c r="J9" s="110"/>
      <c r="K9" s="16"/>
      <c r="L9" s="18">
        <v>40000000</v>
      </c>
      <c r="M9" s="16"/>
      <c r="N9" s="16"/>
      <c r="O9" s="16">
        <f>SUM(K9:N9)</f>
        <v>40000000</v>
      </c>
      <c r="P9" s="122"/>
    </row>
    <row r="10" spans="1:16" ht="25.5">
      <c r="A10" s="105"/>
      <c r="B10" s="106"/>
      <c r="C10" s="100"/>
      <c r="D10" s="100" t="s">
        <v>27</v>
      </c>
      <c r="E10" s="15" t="s">
        <v>28</v>
      </c>
      <c r="F10" s="15" t="s">
        <v>104</v>
      </c>
      <c r="G10" s="15" t="s">
        <v>29</v>
      </c>
      <c r="H10" s="82">
        <v>43074</v>
      </c>
      <c r="I10" s="126"/>
      <c r="J10" s="110"/>
      <c r="K10" s="16"/>
      <c r="L10" s="19">
        <v>100000000</v>
      </c>
      <c r="M10" s="16"/>
      <c r="N10" s="16"/>
      <c r="O10" s="16">
        <f>SUM(K10:M10)</f>
        <v>100000000</v>
      </c>
      <c r="P10" s="122"/>
    </row>
    <row r="11" spans="1:16" ht="38.25">
      <c r="A11" s="105"/>
      <c r="B11" s="106"/>
      <c r="C11" s="100"/>
      <c r="D11" s="100"/>
      <c r="E11" s="15" t="s">
        <v>30</v>
      </c>
      <c r="F11" s="15" t="s">
        <v>105</v>
      </c>
      <c r="G11" s="15" t="s">
        <v>31</v>
      </c>
      <c r="H11" s="82">
        <v>43342</v>
      </c>
      <c r="I11" s="126"/>
      <c r="J11" s="110"/>
      <c r="K11" s="16"/>
      <c r="L11" s="21">
        <v>50000000</v>
      </c>
      <c r="M11" s="16"/>
      <c r="N11" s="16"/>
      <c r="O11" s="22">
        <f>SUM(K11:M11)</f>
        <v>50000000</v>
      </c>
      <c r="P11" s="122"/>
    </row>
    <row r="12" spans="1:16" ht="25.5">
      <c r="A12" s="105"/>
      <c r="B12" s="106"/>
      <c r="C12" s="100"/>
      <c r="D12" s="20" t="s">
        <v>32</v>
      </c>
      <c r="E12" s="20" t="s">
        <v>106</v>
      </c>
      <c r="F12" s="20" t="s">
        <v>107</v>
      </c>
      <c r="G12" s="23" t="s">
        <v>33</v>
      </c>
      <c r="H12" s="83">
        <v>43074</v>
      </c>
      <c r="I12" s="126"/>
      <c r="J12" s="110"/>
      <c r="K12" s="16"/>
      <c r="L12" s="21">
        <v>50000000</v>
      </c>
      <c r="M12" s="16"/>
      <c r="N12" s="16"/>
      <c r="O12" s="22">
        <f>SUM(K12:M12)</f>
        <v>50000000</v>
      </c>
      <c r="P12" s="122"/>
    </row>
    <row r="13" spans="1:16" ht="38.25">
      <c r="A13" s="105"/>
      <c r="B13" s="106"/>
      <c r="C13" s="100"/>
      <c r="D13" s="20" t="s">
        <v>34</v>
      </c>
      <c r="E13" s="20" t="s">
        <v>35</v>
      </c>
      <c r="F13" s="20" t="s">
        <v>108</v>
      </c>
      <c r="G13" s="15" t="s">
        <v>36</v>
      </c>
      <c r="H13" s="83">
        <v>43399</v>
      </c>
      <c r="I13" s="126"/>
      <c r="J13" s="111"/>
      <c r="K13" s="16"/>
      <c r="L13" s="19">
        <v>50000000</v>
      </c>
      <c r="M13" s="16"/>
      <c r="N13" s="16"/>
      <c r="O13" s="16">
        <f>SUM(K13:N13)</f>
        <v>50000000</v>
      </c>
      <c r="P13" s="122"/>
    </row>
    <row r="14" spans="1:16" ht="51">
      <c r="A14" s="105"/>
      <c r="B14" s="101" t="s">
        <v>37</v>
      </c>
      <c r="C14" s="102" t="s">
        <v>38</v>
      </c>
      <c r="D14" s="102" t="s">
        <v>39</v>
      </c>
      <c r="E14" s="91" t="s">
        <v>40</v>
      </c>
      <c r="F14" s="91" t="s">
        <v>109</v>
      </c>
      <c r="G14" s="24" t="s">
        <v>41</v>
      </c>
      <c r="H14" s="94">
        <v>43073</v>
      </c>
      <c r="I14" s="126"/>
      <c r="J14" s="128" t="s">
        <v>42</v>
      </c>
      <c r="K14" s="25"/>
      <c r="L14" s="26">
        <v>50000000</v>
      </c>
      <c r="M14" s="25"/>
      <c r="N14" s="25"/>
      <c r="O14" s="25">
        <f>SUM(K14:N14)</f>
        <v>50000000</v>
      </c>
      <c r="P14" s="121">
        <f>SUM(L14:L17)</f>
        <v>500000000</v>
      </c>
    </row>
    <row r="15" spans="1:16">
      <c r="A15" s="105"/>
      <c r="B15" s="101"/>
      <c r="C15" s="102"/>
      <c r="D15" s="102"/>
      <c r="E15" s="92"/>
      <c r="F15" s="92"/>
      <c r="G15" s="24" t="s">
        <v>43</v>
      </c>
      <c r="H15" s="92"/>
      <c r="I15" s="126"/>
      <c r="J15" s="129"/>
      <c r="K15" s="25"/>
      <c r="L15" s="26">
        <v>50000000</v>
      </c>
      <c r="M15" s="25"/>
      <c r="N15" s="25"/>
      <c r="O15" s="25">
        <f>SUM(K15:N15)</f>
        <v>50000000</v>
      </c>
      <c r="P15" s="122"/>
    </row>
    <row r="16" spans="1:16">
      <c r="A16" s="105"/>
      <c r="B16" s="101"/>
      <c r="C16" s="102"/>
      <c r="D16" s="102"/>
      <c r="E16" s="92"/>
      <c r="F16" s="93"/>
      <c r="G16" s="24" t="s">
        <v>44</v>
      </c>
      <c r="H16" s="93"/>
      <c r="I16" s="126"/>
      <c r="J16" s="129"/>
      <c r="K16" s="25"/>
      <c r="L16" s="26">
        <v>100000000</v>
      </c>
      <c r="M16" s="25"/>
      <c r="N16" s="25"/>
      <c r="O16" s="25">
        <f>SUM(K16:N16)</f>
        <v>100000000</v>
      </c>
      <c r="P16" s="122"/>
    </row>
    <row r="17" spans="1:16" ht="25.5">
      <c r="A17" s="105"/>
      <c r="B17" s="101"/>
      <c r="C17" s="102"/>
      <c r="D17" s="102"/>
      <c r="E17" s="93"/>
      <c r="F17" s="80" t="s">
        <v>110</v>
      </c>
      <c r="G17" s="24" t="s">
        <v>45</v>
      </c>
      <c r="H17" s="84">
        <v>43074</v>
      </c>
      <c r="I17" s="126"/>
      <c r="J17" s="130"/>
      <c r="K17" s="25"/>
      <c r="L17" s="26">
        <v>300000000</v>
      </c>
      <c r="M17" s="25"/>
      <c r="N17" s="25"/>
      <c r="O17" s="25">
        <f>SUM(K17:N17)</f>
        <v>300000000</v>
      </c>
      <c r="P17" s="122"/>
    </row>
    <row r="18" spans="1:16" ht="25.5">
      <c r="A18" s="105"/>
      <c r="B18" s="103" t="s">
        <v>46</v>
      </c>
      <c r="C18" s="104" t="s">
        <v>47</v>
      </c>
      <c r="D18" s="27" t="s">
        <v>48</v>
      </c>
      <c r="E18" s="27" t="s">
        <v>49</v>
      </c>
      <c r="F18" s="27" t="s">
        <v>111</v>
      </c>
      <c r="G18" s="27" t="s">
        <v>49</v>
      </c>
      <c r="H18" s="85">
        <v>43075</v>
      </c>
      <c r="I18" s="126"/>
      <c r="J18" s="131" t="s">
        <v>50</v>
      </c>
      <c r="K18" s="28"/>
      <c r="L18" s="29">
        <v>60000000</v>
      </c>
      <c r="M18" s="28"/>
      <c r="N18" s="28"/>
      <c r="O18" s="28">
        <f>SUM(K18:M18)</f>
        <v>60000000</v>
      </c>
      <c r="P18" s="121">
        <f>SUM(O18:O21)</f>
        <v>750000000</v>
      </c>
    </row>
    <row r="19" spans="1:16" ht="25.5">
      <c r="A19" s="105"/>
      <c r="B19" s="103"/>
      <c r="C19" s="104"/>
      <c r="D19" s="27" t="s">
        <v>51</v>
      </c>
      <c r="E19" s="27" t="s">
        <v>52</v>
      </c>
      <c r="F19" s="27" t="s">
        <v>112</v>
      </c>
      <c r="G19" s="27" t="s">
        <v>52</v>
      </c>
      <c r="H19" s="85">
        <v>43075</v>
      </c>
      <c r="I19" s="126"/>
      <c r="J19" s="132"/>
      <c r="K19" s="28">
        <v>150000000</v>
      </c>
      <c r="L19" s="29">
        <v>280000000</v>
      </c>
      <c r="M19" s="28"/>
      <c r="N19" s="28"/>
      <c r="O19" s="28">
        <f>SUM(K19:M19)</f>
        <v>430000000</v>
      </c>
      <c r="P19" s="122"/>
    </row>
    <row r="20" spans="1:16" ht="25.5">
      <c r="A20" s="105"/>
      <c r="B20" s="103"/>
      <c r="C20" s="104"/>
      <c r="D20" s="27" t="s">
        <v>53</v>
      </c>
      <c r="E20" s="27" t="s">
        <v>54</v>
      </c>
      <c r="F20" s="27" t="s">
        <v>113</v>
      </c>
      <c r="G20" s="27" t="s">
        <v>54</v>
      </c>
      <c r="H20" s="85">
        <v>43075</v>
      </c>
      <c r="I20" s="126"/>
      <c r="J20" s="132"/>
      <c r="K20" s="28"/>
      <c r="L20" s="29">
        <v>177000000</v>
      </c>
      <c r="M20" s="28"/>
      <c r="N20" s="28"/>
      <c r="O20" s="28">
        <f>SUM(K20:M20)</f>
        <v>177000000</v>
      </c>
      <c r="P20" s="122"/>
    </row>
    <row r="21" spans="1:16" ht="38.25">
      <c r="A21" s="105"/>
      <c r="B21" s="103"/>
      <c r="C21" s="104"/>
      <c r="D21" s="27" t="s">
        <v>55</v>
      </c>
      <c r="E21" s="27" t="s">
        <v>56</v>
      </c>
      <c r="F21" s="27" t="s">
        <v>114</v>
      </c>
      <c r="G21" s="27" t="s">
        <v>56</v>
      </c>
      <c r="H21" s="85">
        <v>43075</v>
      </c>
      <c r="I21" s="126"/>
      <c r="J21" s="133"/>
      <c r="K21" s="28"/>
      <c r="L21" s="29">
        <v>83000000</v>
      </c>
      <c r="M21" s="28"/>
      <c r="N21" s="28"/>
      <c r="O21" s="28">
        <f>SUM(K21:M21)</f>
        <v>83000000</v>
      </c>
      <c r="P21" s="122"/>
    </row>
    <row r="22" spans="1:16" ht="51">
      <c r="A22" s="105"/>
      <c r="B22" s="120" t="s">
        <v>57</v>
      </c>
      <c r="C22" s="107" t="s">
        <v>58</v>
      </c>
      <c r="D22" s="30" t="s">
        <v>59</v>
      </c>
      <c r="E22" s="30" t="s">
        <v>60</v>
      </c>
      <c r="F22" s="30" t="s">
        <v>115</v>
      </c>
      <c r="G22" s="30" t="s">
        <v>61</v>
      </c>
      <c r="H22" s="86">
        <v>43075</v>
      </c>
      <c r="I22" s="126"/>
      <c r="J22" s="134" t="s">
        <v>62</v>
      </c>
      <c r="K22" s="31"/>
      <c r="L22" s="32"/>
      <c r="M22" s="33">
        <v>100000000</v>
      </c>
      <c r="N22" s="31"/>
      <c r="O22" s="31">
        <f>SUM(K22:N22)</f>
        <v>100000000</v>
      </c>
      <c r="P22" s="121">
        <f>SUM(O22:O28)</f>
        <v>1060000000</v>
      </c>
    </row>
    <row r="23" spans="1:16" ht="38.25">
      <c r="A23" s="105"/>
      <c r="B23" s="120"/>
      <c r="C23" s="107"/>
      <c r="D23" s="107" t="s">
        <v>63</v>
      </c>
      <c r="E23" s="30" t="s">
        <v>64</v>
      </c>
      <c r="F23" s="30" t="s">
        <v>116</v>
      </c>
      <c r="G23" s="30" t="s">
        <v>65</v>
      </c>
      <c r="H23" s="86">
        <v>43075</v>
      </c>
      <c r="I23" s="126"/>
      <c r="J23" s="135"/>
      <c r="K23" s="31"/>
      <c r="L23" s="34">
        <v>70000000</v>
      </c>
      <c r="M23" s="31"/>
      <c r="N23" s="31"/>
      <c r="O23" s="35">
        <f>SUM(K23:M23)</f>
        <v>70000000</v>
      </c>
      <c r="P23" s="122"/>
    </row>
    <row r="24" spans="1:16" ht="25.5">
      <c r="A24" s="105"/>
      <c r="B24" s="120"/>
      <c r="C24" s="107"/>
      <c r="D24" s="107"/>
      <c r="E24" s="107" t="s">
        <v>66</v>
      </c>
      <c r="F24" s="30" t="s">
        <v>117</v>
      </c>
      <c r="G24" s="30" t="s">
        <v>67</v>
      </c>
      <c r="H24" s="86">
        <v>43230</v>
      </c>
      <c r="I24" s="126"/>
      <c r="J24" s="136"/>
      <c r="K24" s="31"/>
      <c r="L24" s="32">
        <f>50000000+10000000</f>
        <v>60000000</v>
      </c>
      <c r="M24" s="31"/>
      <c r="N24" s="31"/>
      <c r="O24" s="31">
        <f>SUM(K24:M24)</f>
        <v>60000000</v>
      </c>
      <c r="P24" s="122"/>
    </row>
    <row r="25" spans="1:16" ht="25.5">
      <c r="A25" s="105"/>
      <c r="B25" s="120"/>
      <c r="C25" s="107"/>
      <c r="D25" s="107"/>
      <c r="E25" s="107"/>
      <c r="F25" s="30" t="s">
        <v>119</v>
      </c>
      <c r="G25" s="30" t="s">
        <v>68</v>
      </c>
      <c r="H25" s="86">
        <v>43265</v>
      </c>
      <c r="I25" s="126"/>
      <c r="J25" s="36" t="s">
        <v>42</v>
      </c>
      <c r="K25" s="31">
        <v>40000000</v>
      </c>
      <c r="L25" s="32">
        <v>90000000</v>
      </c>
      <c r="M25" s="31"/>
      <c r="N25" s="31"/>
      <c r="O25" s="31">
        <f>SUM(K25:M25)</f>
        <v>130000000</v>
      </c>
      <c r="P25" s="122"/>
    </row>
    <row r="26" spans="1:16" ht="25.5">
      <c r="A26" s="105"/>
      <c r="B26" s="120"/>
      <c r="C26" s="107"/>
      <c r="D26" s="30" t="s">
        <v>69</v>
      </c>
      <c r="E26" s="38" t="s">
        <v>70</v>
      </c>
      <c r="F26" s="38" t="s">
        <v>118</v>
      </c>
      <c r="G26" s="38" t="s">
        <v>71</v>
      </c>
      <c r="H26" s="87">
        <v>43075</v>
      </c>
      <c r="I26" s="126"/>
      <c r="J26" s="137" t="s">
        <v>62</v>
      </c>
      <c r="K26" s="31">
        <v>150000000</v>
      </c>
      <c r="L26" s="34">
        <v>300000000</v>
      </c>
      <c r="M26" s="31"/>
      <c r="N26" s="31"/>
      <c r="O26" s="35">
        <f>SUM(K26:M26)</f>
        <v>450000000</v>
      </c>
      <c r="P26" s="122"/>
    </row>
    <row r="27" spans="1:16" ht="38.25">
      <c r="A27" s="105"/>
      <c r="B27" s="120"/>
      <c r="C27" s="107"/>
      <c r="D27" s="107" t="s">
        <v>72</v>
      </c>
      <c r="E27" s="107" t="s">
        <v>73</v>
      </c>
      <c r="F27" s="30" t="s">
        <v>120</v>
      </c>
      <c r="G27" s="38" t="s">
        <v>74</v>
      </c>
      <c r="H27" s="86">
        <v>43075</v>
      </c>
      <c r="I27" s="126"/>
      <c r="J27" s="138"/>
      <c r="K27" s="31"/>
      <c r="L27" s="32"/>
      <c r="M27" s="33">
        <v>130000000</v>
      </c>
      <c r="N27" s="31"/>
      <c r="O27" s="31">
        <f>SUM(K27:N27)</f>
        <v>130000000</v>
      </c>
      <c r="P27" s="122"/>
    </row>
    <row r="28" spans="1:16" ht="25.5">
      <c r="A28" s="105"/>
      <c r="B28" s="120"/>
      <c r="C28" s="107"/>
      <c r="D28" s="107"/>
      <c r="E28" s="107"/>
      <c r="F28" s="30" t="s">
        <v>121</v>
      </c>
      <c r="G28" s="38" t="s">
        <v>75</v>
      </c>
      <c r="H28" s="86">
        <v>43075</v>
      </c>
      <c r="I28" s="126"/>
      <c r="J28" s="39" t="s">
        <v>76</v>
      </c>
      <c r="K28" s="31"/>
      <c r="L28" s="32">
        <v>120000000</v>
      </c>
      <c r="M28" s="31"/>
      <c r="N28" s="31"/>
      <c r="O28" s="31">
        <f>SUM(K28:M28)</f>
        <v>120000000</v>
      </c>
      <c r="P28" s="122"/>
    </row>
    <row r="29" spans="1:16">
      <c r="A29" s="105"/>
      <c r="B29" s="116" t="s">
        <v>77</v>
      </c>
      <c r="C29" s="117" t="s">
        <v>78</v>
      </c>
      <c r="D29" s="95" t="s">
        <v>79</v>
      </c>
      <c r="E29" s="95" t="s">
        <v>80</v>
      </c>
      <c r="F29" s="95" t="s">
        <v>122</v>
      </c>
      <c r="G29" s="95" t="s">
        <v>81</v>
      </c>
      <c r="H29" s="97">
        <v>43074</v>
      </c>
      <c r="I29" s="126"/>
      <c r="J29" s="114" t="s">
        <v>82</v>
      </c>
      <c r="K29" s="112"/>
      <c r="L29" s="112">
        <f>88002371-30000000</f>
        <v>58002371</v>
      </c>
      <c r="M29" s="112">
        <f>800000000-88002371</f>
        <v>711997629</v>
      </c>
      <c r="N29" s="112"/>
      <c r="O29" s="112">
        <f>SUM(K29:N29)</f>
        <v>770000000</v>
      </c>
      <c r="P29" s="121">
        <f>SUM(O29:O32)</f>
        <v>1081000000</v>
      </c>
    </row>
    <row r="30" spans="1:16">
      <c r="A30" s="105"/>
      <c r="B30" s="116"/>
      <c r="C30" s="117"/>
      <c r="D30" s="118"/>
      <c r="E30" s="118"/>
      <c r="F30" s="96"/>
      <c r="G30" s="96"/>
      <c r="H30" s="96"/>
      <c r="I30" s="126"/>
      <c r="J30" s="115"/>
      <c r="K30" s="113"/>
      <c r="L30" s="113"/>
      <c r="M30" s="113"/>
      <c r="N30" s="113"/>
      <c r="O30" s="113"/>
      <c r="P30" s="122"/>
    </row>
    <row r="31" spans="1:16" ht="25.5">
      <c r="A31" s="105"/>
      <c r="B31" s="116"/>
      <c r="C31" s="117"/>
      <c r="D31" s="118"/>
      <c r="E31" s="96"/>
      <c r="F31" s="81" t="s">
        <v>123</v>
      </c>
      <c r="G31" s="40" t="s">
        <v>83</v>
      </c>
      <c r="H31" s="88">
        <v>43042</v>
      </c>
      <c r="I31" s="126"/>
      <c r="J31" s="41" t="s">
        <v>84</v>
      </c>
      <c r="K31" s="42"/>
      <c r="L31" s="43"/>
      <c r="M31" s="44">
        <f>20000000+(2800000*10)+(3300000*10)+10000000+20000000</f>
        <v>111000000</v>
      </c>
      <c r="N31" s="42"/>
      <c r="O31" s="42">
        <f>SUM(K31:N31)</f>
        <v>111000000</v>
      </c>
      <c r="P31" s="122"/>
    </row>
    <row r="32" spans="1:16" ht="25.5">
      <c r="A32" s="105"/>
      <c r="B32" s="116"/>
      <c r="C32" s="117"/>
      <c r="D32" s="96"/>
      <c r="E32" s="40" t="s">
        <v>85</v>
      </c>
      <c r="F32" s="40" t="s">
        <v>124</v>
      </c>
      <c r="G32" s="45" t="s">
        <v>86</v>
      </c>
      <c r="H32" s="89">
        <v>43074</v>
      </c>
      <c r="I32" s="126"/>
      <c r="J32" s="46"/>
      <c r="K32" s="42"/>
      <c r="L32" s="44">
        <v>200000000</v>
      </c>
      <c r="M32" s="47"/>
      <c r="N32" s="42"/>
      <c r="O32" s="42">
        <f>SUM(K32:N32)</f>
        <v>200000000</v>
      </c>
      <c r="P32" s="122"/>
    </row>
    <row r="33" spans="1:16" ht="51">
      <c r="A33" s="105"/>
      <c r="B33" s="116"/>
      <c r="C33" s="117"/>
      <c r="D33" s="117" t="s">
        <v>87</v>
      </c>
      <c r="E33" s="119" t="s">
        <v>88</v>
      </c>
      <c r="F33" s="45" t="s">
        <v>126</v>
      </c>
      <c r="G33" s="48" t="s">
        <v>125</v>
      </c>
      <c r="H33" s="90">
        <v>43074</v>
      </c>
      <c r="I33" s="126"/>
      <c r="J33" s="123" t="s">
        <v>84</v>
      </c>
      <c r="K33" s="47">
        <v>107002371</v>
      </c>
      <c r="L33" s="49">
        <f>120000000-107002371</f>
        <v>12997629</v>
      </c>
      <c r="M33" s="47"/>
      <c r="N33" s="42"/>
      <c r="O33" s="42">
        <f>SUM(K33:M33)</f>
        <v>120000000</v>
      </c>
      <c r="P33" s="121">
        <f>SUM(O33:O39)</f>
        <v>6092002371</v>
      </c>
    </row>
    <row r="34" spans="1:16" ht="76.5">
      <c r="A34" s="105"/>
      <c r="B34" s="116"/>
      <c r="C34" s="117"/>
      <c r="D34" s="117"/>
      <c r="E34" s="119"/>
      <c r="F34" s="45" t="s">
        <v>127</v>
      </c>
      <c r="G34" s="50" t="s">
        <v>128</v>
      </c>
      <c r="H34" s="90">
        <v>43074</v>
      </c>
      <c r="I34" s="126"/>
      <c r="J34" s="124"/>
      <c r="K34" s="51">
        <f>800000000-300000000+500000000</f>
        <v>1000000000</v>
      </c>
      <c r="L34" s="52"/>
      <c r="M34" s="53">
        <f>1600000000+500000000+2500000000+(19*34000000)-2298997629+200000000-1700000000</f>
        <v>1447002371</v>
      </c>
      <c r="N34" s="54">
        <v>1200000000</v>
      </c>
      <c r="O34" s="42">
        <f>SUM(K34:N34)</f>
        <v>3647002371</v>
      </c>
      <c r="P34" s="121"/>
    </row>
    <row r="35" spans="1:16" ht="38.25">
      <c r="A35" s="105"/>
      <c r="B35" s="116"/>
      <c r="C35" s="117"/>
      <c r="D35" s="117"/>
      <c r="E35" s="119"/>
      <c r="F35" s="45" t="s">
        <v>130</v>
      </c>
      <c r="G35" s="55" t="s">
        <v>129</v>
      </c>
      <c r="H35" s="90">
        <v>43074</v>
      </c>
      <c r="I35" s="126"/>
      <c r="J35" s="124"/>
      <c r="K35" s="56">
        <v>53137568</v>
      </c>
      <c r="L35" s="57">
        <f>800000000-53137568</f>
        <v>746862432</v>
      </c>
      <c r="M35" s="56"/>
      <c r="N35" s="56"/>
      <c r="O35" s="42">
        <f>SUM(K35:N35)</f>
        <v>800000000</v>
      </c>
      <c r="P35" s="121"/>
    </row>
    <row r="36" spans="1:16" ht="63.75">
      <c r="A36" s="105"/>
      <c r="B36" s="116"/>
      <c r="C36" s="117"/>
      <c r="D36" s="117"/>
      <c r="E36" s="119"/>
      <c r="F36" s="45" t="s">
        <v>132</v>
      </c>
      <c r="G36" s="58" t="s">
        <v>131</v>
      </c>
      <c r="H36" s="90">
        <v>43074</v>
      </c>
      <c r="I36" s="126"/>
      <c r="J36" s="124"/>
      <c r="K36" s="59">
        <v>800000000</v>
      </c>
      <c r="L36" s="60"/>
      <c r="M36" s="59"/>
      <c r="N36" s="59"/>
      <c r="O36" s="42">
        <f>SUM(K36:N36)</f>
        <v>800000000</v>
      </c>
      <c r="P36" s="121"/>
    </row>
    <row r="37" spans="1:16" ht="38.25">
      <c r="A37" s="105"/>
      <c r="B37" s="116"/>
      <c r="C37" s="117"/>
      <c r="D37" s="117"/>
      <c r="E37" s="119"/>
      <c r="F37" s="45" t="s">
        <v>134</v>
      </c>
      <c r="G37" s="61" t="s">
        <v>133</v>
      </c>
      <c r="H37" s="90">
        <v>43074</v>
      </c>
      <c r="I37" s="126"/>
      <c r="J37" s="124"/>
      <c r="K37" s="59">
        <v>500000000</v>
      </c>
      <c r="L37" s="60"/>
      <c r="M37" s="62"/>
      <c r="N37" s="62"/>
      <c r="O37" s="42">
        <f>SUM(K37:N37)</f>
        <v>500000000</v>
      </c>
      <c r="P37" s="121"/>
    </row>
    <row r="38" spans="1:16" ht="38.25">
      <c r="A38" s="108" t="s">
        <v>89</v>
      </c>
      <c r="B38" s="108"/>
      <c r="C38" s="108"/>
      <c r="D38" s="108"/>
      <c r="E38" s="108"/>
      <c r="F38" s="45" t="s">
        <v>135</v>
      </c>
      <c r="G38" s="40" t="s">
        <v>90</v>
      </c>
      <c r="H38" s="90">
        <v>43075</v>
      </c>
      <c r="I38" s="126"/>
      <c r="J38" s="63"/>
      <c r="K38" s="62"/>
      <c r="L38" s="64">
        <v>150000000</v>
      </c>
      <c r="M38" s="62"/>
      <c r="N38" s="62"/>
      <c r="O38" s="42">
        <f>SUM(L38:M38)</f>
        <v>150000000</v>
      </c>
      <c r="P38" s="121"/>
    </row>
    <row r="39" spans="1:16" ht="38.25">
      <c r="A39" s="108"/>
      <c r="B39" s="108"/>
      <c r="C39" s="108"/>
      <c r="D39" s="108"/>
      <c r="E39" s="108"/>
      <c r="F39" s="45" t="s">
        <v>136</v>
      </c>
      <c r="G39" s="40" t="s">
        <v>91</v>
      </c>
      <c r="H39" s="90">
        <v>43019</v>
      </c>
      <c r="I39" s="127"/>
      <c r="J39" s="65"/>
      <c r="K39" s="62"/>
      <c r="L39" s="64">
        <v>75000000</v>
      </c>
      <c r="M39" s="62"/>
      <c r="N39" s="62"/>
      <c r="O39" s="42">
        <f>SUM(L39:N39)</f>
        <v>75000000</v>
      </c>
      <c r="P39" s="121"/>
    </row>
    <row r="40" spans="1:16">
      <c r="A40"/>
      <c r="B40"/>
      <c r="C40"/>
      <c r="D40"/>
      <c r="E40"/>
      <c r="F40"/>
      <c r="G40"/>
      <c r="H40"/>
      <c r="I40"/>
      <c r="J40"/>
      <c r="K40" s="66">
        <f>SUM(K6:K39)</f>
        <v>2800139939</v>
      </c>
      <c r="L40" s="67">
        <f>SUM(L6:L39)</f>
        <v>3664862432</v>
      </c>
      <c r="M40" s="68">
        <f>SUM(M6:M39)</f>
        <v>2500000000</v>
      </c>
      <c r="N40" s="68">
        <f>SUM(N6:N39)</f>
        <v>1200000000</v>
      </c>
      <c r="O40" s="69">
        <f>SUM(O6:O39)</f>
        <v>10165002371</v>
      </c>
      <c r="P40" s="70">
        <f>P33+P29+P22+P18+P14+P6</f>
        <v>10165002371</v>
      </c>
    </row>
    <row r="41" spans="1:16" ht="13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P41" s="73"/>
    </row>
    <row r="42" spans="1:16" hidden="1">
      <c r="A42"/>
      <c r="B42"/>
      <c r="C42"/>
      <c r="D42"/>
      <c r="E42"/>
      <c r="F42"/>
      <c r="G42"/>
      <c r="H42"/>
      <c r="I42"/>
      <c r="J42"/>
      <c r="L42" s="37"/>
    </row>
    <row r="43" spans="1:16" hidden="1">
      <c r="A43"/>
      <c r="B43"/>
      <c r="C43"/>
      <c r="D43"/>
      <c r="E43"/>
      <c r="F43"/>
      <c r="G43"/>
      <c r="H43"/>
      <c r="I43"/>
      <c r="J43"/>
      <c r="O43" s="74" t="s">
        <v>92</v>
      </c>
      <c r="P43" s="75">
        <v>1700000000</v>
      </c>
    </row>
    <row r="44" spans="1:16" hidden="1">
      <c r="A44"/>
      <c r="B44"/>
      <c r="C44"/>
      <c r="D44"/>
      <c r="E44"/>
      <c r="F44"/>
      <c r="G44"/>
      <c r="H44"/>
      <c r="I44"/>
      <c r="J44"/>
      <c r="O44" s="74" t="s">
        <v>93</v>
      </c>
      <c r="P44" s="75">
        <v>2500000000</v>
      </c>
    </row>
    <row r="45" spans="1:16" hidden="1">
      <c r="A45" s="10"/>
      <c r="B45" s="5"/>
      <c r="O45" s="74" t="s">
        <v>94</v>
      </c>
      <c r="P45" s="75">
        <v>2300139939</v>
      </c>
    </row>
    <row r="46" spans="1:16" hidden="1">
      <c r="A46"/>
      <c r="B46"/>
      <c r="C46"/>
      <c r="D46"/>
      <c r="E46"/>
      <c r="F46"/>
      <c r="G46"/>
      <c r="H46"/>
      <c r="I46"/>
      <c r="J46"/>
      <c r="O46" s="74" t="s">
        <v>95</v>
      </c>
      <c r="P46" s="75">
        <v>3664862432</v>
      </c>
    </row>
    <row r="47" spans="1:16" hidden="1">
      <c r="A47"/>
      <c r="B47"/>
      <c r="C47"/>
      <c r="D47"/>
      <c r="E47"/>
      <c r="F47"/>
      <c r="G47"/>
      <c r="H47"/>
      <c r="I47"/>
      <c r="J47"/>
      <c r="O47" s="74"/>
      <c r="P47" s="76">
        <f>+P43+P44+P45+P46</f>
        <v>10165002371</v>
      </c>
    </row>
    <row r="48" spans="1:16" hidden="1">
      <c r="A48"/>
      <c r="B48"/>
      <c r="C48"/>
      <c r="D48"/>
      <c r="E48"/>
      <c r="F48"/>
      <c r="G48"/>
      <c r="H48"/>
      <c r="I48"/>
      <c r="J48"/>
    </row>
    <row r="49" spans="2:16" hidden="1">
      <c r="B49" s="77"/>
      <c r="C49" s="78"/>
      <c r="P49" s="73"/>
    </row>
    <row r="50" spans="2:16" hidden="1"/>
    <row r="51" spans="2:16" hidden="1"/>
    <row r="52" spans="2:16" hidden="1"/>
    <row r="53" spans="2:16" hidden="1"/>
    <row r="54" spans="2:16" hidden="1"/>
    <row r="55" spans="2:16" hidden="1"/>
    <row r="56" spans="2:16" hidden="1"/>
    <row r="57" spans="2:16" hidden="1"/>
    <row r="58" spans="2:16" hidden="1"/>
    <row r="59" spans="2:16" hidden="1"/>
    <row r="60" spans="2:16" hidden="1"/>
    <row r="61" spans="2:16" hidden="1"/>
    <row r="62" spans="2:16" hidden="1"/>
    <row r="63" spans="2:16" hidden="1"/>
    <row r="64" spans="2:16" hidden="1"/>
    <row r="65" hidden="1"/>
    <row r="66"/>
  </sheetData>
  <mergeCells count="50">
    <mergeCell ref="O29:O30"/>
    <mergeCell ref="P29:P32"/>
    <mergeCell ref="J33:J37"/>
    <mergeCell ref="P33:P39"/>
    <mergeCell ref="I6:I39"/>
    <mergeCell ref="P6:P13"/>
    <mergeCell ref="J14:J17"/>
    <mergeCell ref="P14:P17"/>
    <mergeCell ref="J18:J21"/>
    <mergeCell ref="P18:P21"/>
    <mergeCell ref="J22:J24"/>
    <mergeCell ref="P22:P28"/>
    <mergeCell ref="J26:J27"/>
    <mergeCell ref="A38:E39"/>
    <mergeCell ref="J6:J13"/>
    <mergeCell ref="N29:N30"/>
    <mergeCell ref="J29:J30"/>
    <mergeCell ref="K29:K30"/>
    <mergeCell ref="L29:L30"/>
    <mergeCell ref="M29:M30"/>
    <mergeCell ref="B29:B37"/>
    <mergeCell ref="C29:C37"/>
    <mergeCell ref="D29:D32"/>
    <mergeCell ref="E29:E31"/>
    <mergeCell ref="G29:G30"/>
    <mergeCell ref="D33:D37"/>
    <mergeCell ref="E33:E37"/>
    <mergeCell ref="B22:B28"/>
    <mergeCell ref="C22:C28"/>
    <mergeCell ref="D23:D25"/>
    <mergeCell ref="E24:E25"/>
    <mergeCell ref="D27:D28"/>
    <mergeCell ref="E27:E28"/>
    <mergeCell ref="E14:E17"/>
    <mergeCell ref="F14:F16"/>
    <mergeCell ref="H14:H16"/>
    <mergeCell ref="F29:F30"/>
    <mergeCell ref="H29:H30"/>
    <mergeCell ref="A2:P2"/>
    <mergeCell ref="A3:P3"/>
    <mergeCell ref="D6:D9"/>
    <mergeCell ref="D10:D11"/>
    <mergeCell ref="B14:B17"/>
    <mergeCell ref="C14:C17"/>
    <mergeCell ref="D14:D17"/>
    <mergeCell ref="B18:B21"/>
    <mergeCell ref="C18:C21"/>
    <mergeCell ref="A6:A37"/>
    <mergeCell ref="B6:B13"/>
    <mergeCell ref="C6:C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INVERSION - BPPUC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JefePlaneacion</dc:creator>
  <cp:lastModifiedBy>pro 4300- 1</cp:lastModifiedBy>
  <cp:lastPrinted>2019-01-31T13:40:28Z</cp:lastPrinted>
  <dcterms:created xsi:type="dcterms:W3CDTF">2019-01-30T21:59:17Z</dcterms:created>
  <dcterms:modified xsi:type="dcterms:W3CDTF">2019-01-31T13:40:52Z</dcterms:modified>
</cp:coreProperties>
</file>