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0" windowWidth="16515" windowHeight="6435" activeTab="0"/>
  </bookViews>
  <sheets>
    <sheet name="Hoja1" sheetId="1" r:id="rId1"/>
  </sheets>
  <externalReferences>
    <externalReference r:id="rId4"/>
  </externalReferences>
  <definedNames/>
  <calcPr fullCalcOnLoad="1"/>
</workbook>
</file>

<file path=xl/sharedStrings.xml><?xml version="1.0" encoding="utf-8"?>
<sst xmlns="http://schemas.openxmlformats.org/spreadsheetml/2006/main" count="338" uniqueCount="115">
  <si>
    <t>Ingresos Corrientes</t>
  </si>
  <si>
    <t>90</t>
  </si>
  <si>
    <t>Contrato 2.3-32.6-0816/2012 ASOCAÑA.Realizar la investigación  en el área de tránsito, evaluación de pontones y factor  daño de la estructura de pavimentos en carreteras por las cuales se movilizan vehículos que transportan  caña de azúcar, en la red vial del departamento del meta, para contribuir de esta manera, con el desarrollo y proyección social en estos temas</t>
  </si>
  <si>
    <t>705</t>
  </si>
  <si>
    <t>410</t>
  </si>
  <si>
    <t>Contrato RC 355 2012 FIDUBOGOTA. Tecnologías de información y la comunicación desde una perspectiva comparativa: hacia modelos de apropiación social en los resguardos Indígenas De Puracé, y Ambaló, Departamento Del Cauca</t>
  </si>
  <si>
    <t>Contrato RC 356 2012 FIDUBOGOTA. Comunicación transaccional para el análisis de la pertenencia de la apropiación social del conocimiento en la innovación abierta para la asociación de productores rurales de pequeña escala APROPESCA</t>
  </si>
  <si>
    <t>Contrato RC 405 - 2012 Fidubogota. Peliculas flexibles biodegradables obtenidas a partir de almidon de yuca y proceso de fabricación de las mismas</t>
  </si>
  <si>
    <t>Contrato RC 406 - 2012 Fidubogota. Empaques biodegradables a partir de harina de yuca, fibra de fique y plastificante y proceso de obtención</t>
  </si>
  <si>
    <t>Contrato RC No. 0205 - 2012. Recuperación de contingente, para la financiación  del proyecto optimización de los procesos  productivos y organizacionales de pequeños productores acuícolas, implementando redes de sensores inalámbricos de indicadores críticos de calidad del agua.</t>
  </si>
  <si>
    <t>Contrato RC 670 - 2011 Fidubogota -C. Generación de las condiciones de competencia técnica en siete ensayos para polímeros en el marco de la acreditación del laboratorio de reología, textura y empaques de la facultad de ciencias agropecuarias de la Universidad del Cauca</t>
  </si>
  <si>
    <t>Contrato RC No. 703 - 2011 Fidubogota -C. Recuperación de contingente, para la financiación  del proyecto optimización del esquema de negocios de la empresa de acueducto y alcantarillado de Popayán SA ESP mediante el desarrollo de un modelo de gestión integral del recurso hídrico para la competitividad con responsabilidad social.</t>
  </si>
  <si>
    <t>Contratro RC 458 - 2011 Fidubogota Colciencias. financiación del proyecto: telcomp 2.0 (recuperación y composición de componentes complejos para la creación  de servicios telco 2.0</t>
  </si>
  <si>
    <t>Contratro RC 402 - 2011 Fidubogota Colciencias.Financiación Del Proyecto: Gestv Plataforma De Gestión Para Un Sistema De T- Learning</t>
  </si>
  <si>
    <t>Cont. RC 278 de 2010 Colciencias. Otorgar apoyo económico a la entidad por parte de Colciencias, en la modalidad de recuperación contingente, para la financiación del proyecto titulado helicobacter pylori, alteraciones epigeneticas, susceptibilidad genética y su relación con la carcinogénesis gástrica en la población caucana</t>
  </si>
  <si>
    <t>Cont. RC 276 de 2010 Colciencias.  Otorgar apoyo económico a la ENTIDAD por parte de COLCIENCIAS, en la modalidad de recuperación contingente, para la financiación del proyecto titulado "Mutación en los genes de resistencia antimicrobiana en H pylori y su relación ocn la virulencia"</t>
  </si>
  <si>
    <t>Cont. RC 275 de 2010 Colciencias. Otorgar Apoyo económico a la Entidad  por parte de COLCIENCIAS, en la modalidad  de recuperación contingente, para la financiación del proyecto titulado.  Aterosclerosis: interacción entre factores de riesgo, polimorfismos genéticos y ancestría.</t>
  </si>
  <si>
    <t>EDUCACIÓN SUPERIOR</t>
  </si>
  <si>
    <t>INVESTIGACIÓN BÁSICA APLICADA Y ESTUDIOS</t>
  </si>
  <si>
    <t>Acuerdo Específico 005 de 2012 Ingeominas. Apoyar Las Labores De Monitoreo Y Procesamiento Primario De Datos E Información Obtenida Por Medio De Las Redes De Vigilancia Volcánica Y Sismológica Del Observatorio Vulcanológico Y Sismológico De Popayán Del Ingeominas</t>
  </si>
  <si>
    <t>041</t>
  </si>
  <si>
    <t>DIVULGAC.ASIST.TECNICA Y CAPACIT.REC.HUMANO</t>
  </si>
  <si>
    <t>Aportes de la Nación</t>
  </si>
  <si>
    <t>01</t>
  </si>
  <si>
    <t>Implementatacion y equipamiento de unidades administrativas para la gestión por áreas de recursos educativos de la Universidad del Cauca</t>
  </si>
  <si>
    <t>001</t>
  </si>
  <si>
    <t>EDUCACION SUPERIOR</t>
  </si>
  <si>
    <t>ADQUISICION y/o PRODUCCION DE EQUIPOS, MATERIALES, SUMINISTROS Y SERVICIOS ADMINISTRATIVOS</t>
  </si>
  <si>
    <t>Sistematización y automatización del Sistema de Información Bibliográfica de la Universidad del Cauca</t>
  </si>
  <si>
    <t>007</t>
  </si>
  <si>
    <t>ADQUISICION y/o PRODUCCION DE EQUIPOS, MATERIALES, SUMINISTROS Y SERVICIOS PROPIOS DEL SECTOR</t>
  </si>
  <si>
    <t>Diseño, construcción y dotación de la sede de la Facultad de Ciencias Humanas y Sociales de la Universidad del Cauca.</t>
  </si>
  <si>
    <t>010</t>
  </si>
  <si>
    <t>Diseño, construcción y dotación de la sede de la Facultad de Ciencias Contables, Económicas y Administrativas de la Universidad del Cauca.</t>
  </si>
  <si>
    <t>008</t>
  </si>
  <si>
    <t>Adecuación y Equipamento del CDU</t>
  </si>
  <si>
    <t>002</t>
  </si>
  <si>
    <t>CONSTRUCCION DE INFRAESTRUCTURA PROPIA DEL SECTOR</t>
  </si>
  <si>
    <t>PRESUPUESTO DE INVERSION</t>
  </si>
  <si>
    <t>UNIDAD  01    GESTION GENERAL</t>
  </si>
  <si>
    <t>C. INVERSION</t>
  </si>
  <si>
    <t>Pensiones y Jubilaciones</t>
  </si>
  <si>
    <t xml:space="preserve"> </t>
  </si>
  <si>
    <t>Y SEGURIDAD SOCIAL</t>
  </si>
  <si>
    <t>TRANSFERENCIAS DE PREVISION</t>
  </si>
  <si>
    <t>Trasfererir al ICFES Ley 30/92</t>
  </si>
  <si>
    <t>NO FINANCIERAS</t>
  </si>
  <si>
    <t>EMPRESAS PUBLICAS NACIONALES</t>
  </si>
  <si>
    <t>TRANSFERENCIAS AL SECTOR PUBLICO</t>
  </si>
  <si>
    <t>TRANSFERENCIAS CORRIENTES</t>
  </si>
  <si>
    <t>UNIDAD  03 FONDO PENSIONAL DE LA UNIVERSIDAD DEL CAUCA</t>
  </si>
  <si>
    <t>Otras transferencias</t>
  </si>
  <si>
    <t>CIAS CORRIENTES</t>
  </si>
  <si>
    <t>DESTINATARIO DE LAS OTRAS TRANSFEREN-</t>
  </si>
  <si>
    <t>Sentencias y Conciliaciones</t>
  </si>
  <si>
    <t xml:space="preserve">OTRAS TRANSFERENCIAS </t>
  </si>
  <si>
    <t>Cuota de Auditaje Contranal</t>
  </si>
  <si>
    <t>ADMINISTRACION PUBLICA CENTRAL</t>
  </si>
  <si>
    <t>IMPUESTOS TASAS Y MULTAS</t>
  </si>
  <si>
    <t>0</t>
  </si>
  <si>
    <t>Recursos de Capital</t>
  </si>
  <si>
    <t>99</t>
  </si>
  <si>
    <t>ADQUISICION DE SERVICIOS</t>
  </si>
  <si>
    <t>ADQUISICION DE BIENES</t>
  </si>
  <si>
    <t>GASTOS GENERALES</t>
  </si>
  <si>
    <t>CONTRIBUCIONES NOMINA SECTOR PUBLICO</t>
  </si>
  <si>
    <t>CONTRIBUCIONES NOMINA SECTOR PRIVADO</t>
  </si>
  <si>
    <t>SERVICIOS PERSONALES INDIRECTOS</t>
  </si>
  <si>
    <t>Incentivo Económico de Bienestar</t>
  </si>
  <si>
    <t>Otros Servicios Asociados a Nómina</t>
  </si>
  <si>
    <t/>
  </si>
  <si>
    <t>Horas Extras Y Días Festivos</t>
  </si>
  <si>
    <t>Sueldos Personal De Nomina</t>
  </si>
  <si>
    <t>SERVICIOS PERSONALES ASOCIADOS A NOMINA</t>
  </si>
  <si>
    <t>GASTOS DE PERSONAL</t>
  </si>
  <si>
    <t>UNIDAD  02   UNIDAD DE SALUD</t>
  </si>
  <si>
    <t>Compra de Bienes para la venta</t>
  </si>
  <si>
    <t>COMERCIAL</t>
  </si>
  <si>
    <t>GASTOS  DE COMERCIALIZACION Y PRODUCCION</t>
  </si>
  <si>
    <t>Otras Transferencias</t>
  </si>
  <si>
    <t>Bienestar Universitario</t>
  </si>
  <si>
    <t>Destinatario de las Otras Transferencias Corrientes</t>
  </si>
  <si>
    <t>DESTINATARIO DE LAS OTRAS</t>
  </si>
  <si>
    <t>OTRAS TRANSFERENCIAS</t>
  </si>
  <si>
    <t>IMPUESTOS, TASAS Y MULTAS</t>
  </si>
  <si>
    <t>NOMINA SECTOR PUBLICO</t>
  </si>
  <si>
    <t>CONTRIBUCIONES INHERENTES A LA</t>
  </si>
  <si>
    <t>NOMINA SECTOR PRIVADO</t>
  </si>
  <si>
    <t>Estímulo Económico para Directivos</t>
  </si>
  <si>
    <t>Prima Técnica</t>
  </si>
  <si>
    <t>Indemnización por Vacaciones</t>
  </si>
  <si>
    <t>Horas Extras y Días Festivos</t>
  </si>
  <si>
    <t>Sueldos Personal de Nomina</t>
  </si>
  <si>
    <t>A NOMINA</t>
  </si>
  <si>
    <t>SERVICIOS PERSONALES ASOCIADOS</t>
  </si>
  <si>
    <t>UNIDAD  01 GESTION GENERAL</t>
  </si>
  <si>
    <t>A- FUNCIONAMIENTO</t>
  </si>
  <si>
    <t>TOTAL PRESUPUESTO</t>
  </si>
  <si>
    <t>UNIVERSIDAD DEL CAUCA</t>
  </si>
  <si>
    <t>SPRY</t>
  </si>
  <si>
    <t>PROY</t>
  </si>
  <si>
    <t>SUPR</t>
  </si>
  <si>
    <t>PROG</t>
  </si>
  <si>
    <t>PROPIOS</t>
  </si>
  <si>
    <t>NACIONAL</t>
  </si>
  <si>
    <t>CONCEPTO</t>
  </si>
  <si>
    <t>REC</t>
  </si>
  <si>
    <t>ORD</t>
  </si>
  <si>
    <t>OBJ</t>
  </si>
  <si>
    <t>SUBC</t>
  </si>
  <si>
    <t>CTA</t>
  </si>
  <si>
    <t>TOTAL</t>
  </si>
  <si>
    <t>RECURSOS</t>
  </si>
  <si>
    <t>APORTE</t>
  </si>
  <si>
    <t>Distribución y clasificación del Presupuesto de Gastos de Funcionamiento e Inversión de la Universidad del Cauca para la vigencia Fiscal del año 2013</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</si>
</sst>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Red]#,##0"/>
    <numFmt numFmtId="165" formatCode="_-* #,##0.00_-;\-* #,##0.00_-;_-* &quot;-&quot;??_-;_-@_-"/>
  </numFmts>
  <fonts count="45">
    <font>
      <sz val="11"/>
      <color theme="1"/>
      <name val="Calibri"/>
      <family val="2"/>
    </font>
    <font>
      <sz val="11"/>
      <color indexed="8"/>
      <name val="Calibri"/>
      <family val="2"/>
    </font>
    <font>
      <sz val="9"/>
      <name val="Arial"/>
      <family val="2"/>
    </font>
    <font>
      <b/>
      <sz val="9"/>
      <name val="Arial"/>
      <family val="2"/>
    </font>
    <font>
      <sz val="9"/>
      <name val="Arial Narrow"/>
      <family val="2"/>
    </font>
    <font>
      <sz val="10"/>
      <name val="Arial"/>
      <family val="2"/>
    </font>
    <font>
      <b/>
      <i/>
      <sz val="9"/>
      <name val="Arial"/>
      <family val="2"/>
    </font>
    <font>
      <i/>
      <sz val="9"/>
      <name val="Arial"/>
      <family val="2"/>
    </font>
    <font>
      <sz val="9"/>
      <color indexed="9"/>
      <name val="Arial"/>
      <family val="2"/>
    </font>
    <font>
      <sz val="9"/>
      <color indexed="10"/>
      <name val="Arial"/>
      <family val="2"/>
    </font>
    <font>
      <b/>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69">
    <xf numFmtId="0" fontId="0" fillId="0" borderId="0" xfId="0" applyFont="1" applyAlignment="1">
      <alignment/>
    </xf>
    <xf numFmtId="164" fontId="2" fillId="33" borderId="0" xfId="0" applyNumberFormat="1" applyFont="1" applyFill="1" applyBorder="1" applyAlignment="1">
      <alignment horizontal="right" vertical="center"/>
    </xf>
    <xf numFmtId="164" fontId="2" fillId="33" borderId="0" xfId="46" applyNumberFormat="1" applyFont="1" applyFill="1" applyBorder="1" applyAlignment="1">
      <alignment vertical="center"/>
    </xf>
    <xf numFmtId="0" fontId="2" fillId="33" borderId="0" xfId="0" applyFont="1" applyFill="1" applyBorder="1" applyAlignment="1" applyProtection="1">
      <alignment vertical="center"/>
      <protection/>
    </xf>
    <xf numFmtId="49" fontId="2" fillId="33" borderId="0" xfId="0" applyNumberFormat="1" applyFont="1" applyFill="1" applyBorder="1" applyAlignment="1">
      <alignment horizontal="center" vertical="center"/>
    </xf>
    <xf numFmtId="164" fontId="3" fillId="33" borderId="0" xfId="0" applyNumberFormat="1" applyFont="1" applyFill="1" applyBorder="1" applyAlignment="1">
      <alignment vertical="center"/>
    </xf>
    <xf numFmtId="164" fontId="4" fillId="33" borderId="0" xfId="0" applyNumberFormat="1" applyFont="1" applyFill="1" applyBorder="1" applyAlignment="1">
      <alignment vertical="center"/>
    </xf>
    <xf numFmtId="0" fontId="4" fillId="33" borderId="0" xfId="0" applyFont="1" applyFill="1" applyBorder="1" applyAlignment="1" quotePrefix="1">
      <alignment horizontal="left" vertical="center"/>
    </xf>
    <xf numFmtId="0" fontId="4" fillId="33" borderId="0" xfId="0" applyFont="1" applyFill="1" applyBorder="1" applyAlignment="1">
      <alignment vertical="center"/>
    </xf>
    <xf numFmtId="3" fontId="2" fillId="33" borderId="0" xfId="48" applyNumberFormat="1" applyFont="1" applyFill="1" applyBorder="1" applyAlignment="1">
      <alignment vertical="center"/>
    </xf>
    <xf numFmtId="0" fontId="2" fillId="33" borderId="0" xfId="0" applyFont="1" applyFill="1" applyAlignment="1" quotePrefix="1">
      <alignment horizontal="justify" vertical="center"/>
    </xf>
    <xf numFmtId="164" fontId="2" fillId="33" borderId="0" xfId="0" applyNumberFormat="1" applyFont="1" applyFill="1" applyBorder="1" applyAlignment="1">
      <alignment vertical="center"/>
    </xf>
    <xf numFmtId="0" fontId="2" fillId="33" borderId="0" xfId="0" applyFont="1" applyFill="1" applyBorder="1" applyAlignment="1" quotePrefix="1">
      <alignment horizontal="left" vertical="center"/>
    </xf>
    <xf numFmtId="0" fontId="2" fillId="33" borderId="0" xfId="0" applyFont="1" applyFill="1" applyBorder="1" applyAlignment="1">
      <alignment vertical="center"/>
    </xf>
    <xf numFmtId="3" fontId="2" fillId="33" borderId="0" xfId="52" applyNumberFormat="1" applyFont="1" applyFill="1" applyBorder="1" applyAlignment="1" quotePrefix="1">
      <alignment horizontal="justify" vertical="center"/>
      <protection/>
    </xf>
    <xf numFmtId="0" fontId="2" fillId="33" borderId="0" xfId="0" applyFont="1" applyFill="1" applyBorder="1" applyAlignment="1" quotePrefix="1">
      <alignment horizontal="justify" vertical="center"/>
    </xf>
    <xf numFmtId="164" fontId="3" fillId="33" borderId="0" xfId="0" applyNumberFormat="1" applyFont="1" applyFill="1" applyBorder="1" applyAlignment="1">
      <alignment horizontal="right" vertical="center"/>
    </xf>
    <xf numFmtId="49" fontId="3" fillId="33" borderId="0" xfId="0" applyNumberFormat="1" applyFont="1" applyFill="1" applyBorder="1" applyAlignment="1">
      <alignment horizontal="center" vertical="center"/>
    </xf>
    <xf numFmtId="164" fontId="3" fillId="33" borderId="0" xfId="0" applyNumberFormat="1" applyFont="1" applyFill="1" applyBorder="1" applyAlignment="1">
      <alignment horizontal="center" vertical="center"/>
    </xf>
    <xf numFmtId="164" fontId="4" fillId="33" borderId="0" xfId="0" applyNumberFormat="1" applyFont="1" applyFill="1" applyBorder="1" applyAlignment="1">
      <alignment horizontal="center" vertical="center"/>
    </xf>
    <xf numFmtId="0" fontId="3" fillId="33" borderId="0" xfId="0" applyFont="1" applyFill="1" applyBorder="1" applyAlignment="1" applyProtection="1">
      <alignment horizontal="justify" vertical="center"/>
      <protection/>
    </xf>
    <xf numFmtId="164" fontId="2" fillId="33" borderId="0" xfId="0" applyNumberFormat="1" applyFont="1" applyFill="1" applyBorder="1" applyAlignment="1">
      <alignment horizontal="center" vertical="center"/>
    </xf>
    <xf numFmtId="0" fontId="2" fillId="0" borderId="0" xfId="0" applyFont="1" applyAlignment="1" quotePrefix="1">
      <alignment horizontal="justify" vertical="center"/>
    </xf>
    <xf numFmtId="3" fontId="3" fillId="33" borderId="0" xfId="0" applyNumberFormat="1" applyFont="1" applyFill="1" applyBorder="1" applyAlignment="1">
      <alignment horizontal="right" vertical="center"/>
    </xf>
    <xf numFmtId="0" fontId="3" fillId="0" borderId="0" xfId="0" applyFont="1" applyAlignment="1" quotePrefix="1">
      <alignment horizontal="left" vertical="center" wrapText="1"/>
    </xf>
    <xf numFmtId="3" fontId="2" fillId="33" borderId="0" xfId="0" applyNumberFormat="1" applyFont="1" applyFill="1" applyBorder="1" applyAlignment="1">
      <alignment horizontal="right" vertical="center"/>
    </xf>
    <xf numFmtId="0" fontId="2" fillId="33" borderId="0" xfId="0" applyFont="1" applyFill="1" applyBorder="1" applyAlignment="1" applyProtection="1">
      <alignment horizontal="justify" vertical="center"/>
      <protection/>
    </xf>
    <xf numFmtId="0" fontId="3" fillId="33" borderId="0" xfId="0" applyFont="1" applyFill="1" applyBorder="1" applyAlignment="1" applyProtection="1">
      <alignment vertical="center"/>
      <protection/>
    </xf>
    <xf numFmtId="164" fontId="2" fillId="33" borderId="0" xfId="0" applyNumberFormat="1" applyFont="1" applyFill="1" applyBorder="1" applyAlignment="1">
      <alignment horizontal="left" vertical="center"/>
    </xf>
    <xf numFmtId="164" fontId="2" fillId="33" borderId="0" xfId="0" applyNumberFormat="1" applyFont="1" applyFill="1" applyBorder="1" applyAlignment="1">
      <alignment horizontal="justify" vertical="center"/>
    </xf>
    <xf numFmtId="49" fontId="2" fillId="33" borderId="0" xfId="0" applyNumberFormat="1" applyFont="1" applyFill="1" applyBorder="1" applyAlignment="1" quotePrefix="1">
      <alignment horizontal="center" vertical="center"/>
    </xf>
    <xf numFmtId="0" fontId="2" fillId="33" borderId="0" xfId="0" applyFont="1" applyFill="1" applyBorder="1" applyAlignment="1" applyProtection="1">
      <alignment horizontal="center" vertical="center"/>
      <protection/>
    </xf>
    <xf numFmtId="164" fontId="3" fillId="33" borderId="0" xfId="0" applyNumberFormat="1" applyFont="1" applyFill="1" applyBorder="1" applyAlignment="1" quotePrefix="1">
      <alignment horizontal="left" vertical="center"/>
    </xf>
    <xf numFmtId="164" fontId="3" fillId="33" borderId="0" xfId="0" applyNumberFormat="1" applyFont="1" applyFill="1" applyBorder="1" applyAlignment="1">
      <alignment horizontal="left" vertical="center"/>
    </xf>
    <xf numFmtId="164" fontId="2" fillId="33" borderId="0" xfId="0" applyNumberFormat="1" applyFont="1" applyFill="1" applyBorder="1" applyAlignment="1" quotePrefix="1">
      <alignment horizontal="left" vertical="center"/>
    </xf>
    <xf numFmtId="164" fontId="6" fillId="33" borderId="0" xfId="0" applyNumberFormat="1" applyFont="1" applyFill="1" applyBorder="1" applyAlignment="1" quotePrefix="1">
      <alignment horizontal="left" vertical="center"/>
    </xf>
    <xf numFmtId="49" fontId="7" fillId="33" borderId="0" xfId="0" applyNumberFormat="1" applyFont="1" applyFill="1" applyBorder="1" applyAlignment="1">
      <alignment horizontal="center" vertical="center"/>
    </xf>
    <xf numFmtId="164" fontId="6" fillId="33" borderId="0" xfId="0" applyNumberFormat="1" applyFont="1" applyFill="1" applyBorder="1" applyAlignment="1">
      <alignment horizontal="center" vertical="center"/>
    </xf>
    <xf numFmtId="0" fontId="3" fillId="33" borderId="0" xfId="0" applyFont="1" applyFill="1" applyBorder="1" applyAlignment="1" applyProtection="1">
      <alignment horizontal="center" vertical="center"/>
      <protection/>
    </xf>
    <xf numFmtId="3" fontId="3" fillId="33" borderId="0" xfId="0" applyNumberFormat="1" applyFont="1" applyFill="1" applyBorder="1" applyAlignment="1" applyProtection="1">
      <alignment horizontal="right" vertical="center"/>
      <protection/>
    </xf>
    <xf numFmtId="3" fontId="2" fillId="33" borderId="0" xfId="0" applyNumberFormat="1" applyFont="1" applyFill="1" applyBorder="1" applyAlignment="1" applyProtection="1">
      <alignment horizontal="right" vertical="center"/>
      <protection/>
    </xf>
    <xf numFmtId="164" fontId="2" fillId="33" borderId="0" xfId="0" applyNumberFormat="1" applyFont="1" applyFill="1" applyBorder="1" applyAlignment="1" quotePrefix="1">
      <alignment horizontal="right" vertical="center"/>
    </xf>
    <xf numFmtId="3" fontId="6" fillId="33" borderId="0" xfId="0" applyNumberFormat="1" applyFont="1" applyFill="1" applyBorder="1" applyAlignment="1" applyProtection="1">
      <alignment horizontal="right" vertical="center"/>
      <protection/>
    </xf>
    <xf numFmtId="0" fontId="6" fillId="33" borderId="0" xfId="0" applyFont="1" applyFill="1" applyBorder="1" applyAlignment="1" applyProtection="1">
      <alignment vertical="center"/>
      <protection/>
    </xf>
    <xf numFmtId="0" fontId="6" fillId="33" borderId="0" xfId="0" applyFont="1" applyFill="1" applyBorder="1" applyAlignment="1" applyProtection="1">
      <alignment horizontal="center" vertical="center"/>
      <protection/>
    </xf>
    <xf numFmtId="0" fontId="3" fillId="33" borderId="0" xfId="0" applyFont="1" applyFill="1" applyBorder="1" applyAlignment="1" applyProtection="1" quotePrefix="1">
      <alignment horizontal="center" vertical="center"/>
      <protection/>
    </xf>
    <xf numFmtId="0" fontId="8" fillId="33" borderId="0" xfId="0" applyFont="1" applyFill="1" applyBorder="1" applyAlignment="1" applyProtection="1">
      <alignment vertical="center"/>
      <protection/>
    </xf>
    <xf numFmtId="49" fontId="8" fillId="33" borderId="0" xfId="0" applyNumberFormat="1" applyFont="1" applyFill="1" applyBorder="1" applyAlignment="1">
      <alignment horizontal="center" vertical="center"/>
    </xf>
    <xf numFmtId="3" fontId="7" fillId="33" borderId="0" xfId="0" applyNumberFormat="1" applyFont="1" applyFill="1" applyBorder="1" applyAlignment="1" applyProtection="1">
      <alignment horizontal="right" vertical="center"/>
      <protection/>
    </xf>
    <xf numFmtId="0" fontId="7" fillId="33" borderId="0"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0" fontId="2" fillId="33" borderId="0" xfId="0" applyFont="1" applyFill="1" applyBorder="1" applyAlignment="1">
      <alignment horizontal="center" vertical="center"/>
    </xf>
    <xf numFmtId="0" fontId="3" fillId="33" borderId="0" xfId="0" applyFont="1" applyFill="1" applyBorder="1" applyAlignment="1">
      <alignment horizontal="center" vertical="center"/>
    </xf>
    <xf numFmtId="164" fontId="6" fillId="33" borderId="0" xfId="0" applyNumberFormat="1" applyFont="1" applyFill="1" applyBorder="1" applyAlignment="1" quotePrefix="1">
      <alignment horizontal="justify" vertical="center"/>
    </xf>
    <xf numFmtId="3" fontId="9" fillId="33" borderId="0" xfId="0" applyNumberFormat="1" applyFont="1" applyFill="1" applyBorder="1" applyAlignment="1">
      <alignment horizontal="right" vertical="center"/>
    </xf>
    <xf numFmtId="164" fontId="7" fillId="33" borderId="0" xfId="0" applyNumberFormat="1" applyFont="1" applyFill="1" applyBorder="1" applyAlignment="1" quotePrefix="1">
      <alignment horizontal="left" vertical="center"/>
    </xf>
    <xf numFmtId="3" fontId="2" fillId="33" borderId="0" xfId="0" applyNumberFormat="1" applyFont="1" applyFill="1" applyBorder="1" applyAlignment="1">
      <alignment vertical="center"/>
    </xf>
    <xf numFmtId="3" fontId="2" fillId="33" borderId="0" xfId="0" applyNumberFormat="1" applyFont="1" applyFill="1" applyBorder="1" applyAlignment="1" quotePrefix="1">
      <alignment horizontal="right" vertical="center"/>
    </xf>
    <xf numFmtId="164" fontId="6" fillId="33" borderId="0" xfId="0" applyNumberFormat="1" applyFont="1" applyFill="1" applyBorder="1" applyAlignment="1">
      <alignment vertical="center"/>
    </xf>
    <xf numFmtId="3" fontId="3" fillId="33" borderId="0" xfId="0" applyNumberFormat="1" applyFont="1" applyFill="1" applyBorder="1" applyAlignment="1">
      <alignment vertical="center"/>
    </xf>
    <xf numFmtId="164" fontId="7" fillId="33" borderId="0" xfId="0" applyNumberFormat="1" applyFont="1" applyFill="1" applyBorder="1" applyAlignment="1">
      <alignment vertical="center"/>
    </xf>
    <xf numFmtId="164" fontId="3" fillId="33" borderId="0" xfId="0" applyNumberFormat="1" applyFont="1" applyFill="1" applyBorder="1" applyAlignment="1" quotePrefix="1">
      <alignment horizontal="center" vertical="center"/>
    </xf>
    <xf numFmtId="164" fontId="10" fillId="33" borderId="0" xfId="0" applyNumberFormat="1" applyFont="1" applyFill="1" applyBorder="1" applyAlignment="1">
      <alignment horizontal="right" vertical="center"/>
    </xf>
    <xf numFmtId="3" fontId="10" fillId="33" borderId="0" xfId="0" applyNumberFormat="1" applyFont="1" applyFill="1" applyBorder="1" applyAlignment="1">
      <alignment horizontal="right" vertical="center"/>
    </xf>
    <xf numFmtId="3" fontId="3" fillId="33" borderId="0" xfId="0" applyNumberFormat="1" applyFont="1" applyFill="1" applyBorder="1" applyAlignment="1">
      <alignment horizontal="center" vertical="center"/>
    </xf>
    <xf numFmtId="0" fontId="0" fillId="0" borderId="0" xfId="0" applyAlignment="1">
      <alignment horizontal="center"/>
    </xf>
    <xf numFmtId="164" fontId="3" fillId="33" borderId="0" xfId="0" applyNumberFormat="1" applyFont="1" applyFill="1" applyBorder="1" applyAlignment="1">
      <alignment horizontal="center" vertical="center"/>
    </xf>
    <xf numFmtId="0" fontId="0" fillId="0" borderId="0" xfId="0" applyAlignment="1">
      <alignment horizontal="center"/>
    </xf>
    <xf numFmtId="0" fontId="44" fillId="0" borderId="0" xfId="0" applyFon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ICARDO\Presupuesto%20Unicauca\Presupuesto%202013\Proyecciones\Proyecto%20presupuesto%20Consejo%20Superior%20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GRESOS"/>
      <sheetName val="GASTOS"/>
      <sheetName val="RESUMEN"/>
      <sheetName val="DISTR, REC"/>
      <sheetName val="DATOS"/>
    </sheetNames>
    <sheetDataSet>
      <sheetData sheetId="3">
        <row r="14">
          <cell r="C14">
            <v>40109418064</v>
          </cell>
          <cell r="I14">
            <v>676716000</v>
          </cell>
        </row>
        <row r="15">
          <cell r="C15">
            <v>440000000</v>
          </cell>
          <cell r="I15">
            <v>6068000</v>
          </cell>
        </row>
        <row r="16">
          <cell r="C16">
            <v>133546000</v>
          </cell>
        </row>
        <row r="17">
          <cell r="C17">
            <v>304291272</v>
          </cell>
        </row>
        <row r="18">
          <cell r="C18">
            <v>11059534749</v>
          </cell>
          <cell r="I18">
            <v>163494000</v>
          </cell>
        </row>
        <row r="19">
          <cell r="E19">
            <v>603397380</v>
          </cell>
          <cell r="I19">
            <v>6295000</v>
          </cell>
        </row>
        <row r="20">
          <cell r="E20">
            <v>161249292</v>
          </cell>
        </row>
        <row r="21">
          <cell r="C21">
            <v>7829723048</v>
          </cell>
          <cell r="D21">
            <v>6204946065</v>
          </cell>
          <cell r="I21">
            <v>87400000</v>
          </cell>
        </row>
        <row r="26">
          <cell r="C26">
            <v>5871068391</v>
          </cell>
          <cell r="I26">
            <v>124544000</v>
          </cell>
        </row>
        <row r="27">
          <cell r="C27">
            <v>7688568551</v>
          </cell>
          <cell r="I27">
            <v>147427000</v>
          </cell>
        </row>
        <row r="29">
          <cell r="D29">
            <v>2574579644</v>
          </cell>
          <cell r="H29">
            <v>640000000</v>
          </cell>
          <cell r="I29">
            <v>902000000</v>
          </cell>
        </row>
        <row r="33">
          <cell r="D33">
            <v>9306826617</v>
          </cell>
          <cell r="E33">
            <v>1435371328</v>
          </cell>
          <cell r="H33">
            <v>1861614247</v>
          </cell>
          <cell r="I33">
            <v>1117243000</v>
          </cell>
          <cell r="J33">
            <v>37600000</v>
          </cell>
        </row>
        <row r="43">
          <cell r="D43">
            <v>769778000</v>
          </cell>
          <cell r="E43">
            <v>96982000</v>
          </cell>
          <cell r="I43">
            <v>104500000</v>
          </cell>
        </row>
        <row r="49">
          <cell r="H49">
            <v>6458550</v>
          </cell>
          <cell r="I49">
            <v>10543000</v>
          </cell>
        </row>
        <row r="50">
          <cell r="C50">
            <v>215270000</v>
          </cell>
        </row>
        <row r="51">
          <cell r="M51">
            <v>334975058</v>
          </cell>
        </row>
        <row r="52">
          <cell r="C52">
            <v>1585121431</v>
          </cell>
        </row>
        <row r="54">
          <cell r="M54">
            <v>17753678057</v>
          </cell>
        </row>
        <row r="56">
          <cell r="E56">
            <v>103000000</v>
          </cell>
          <cell r="I56">
            <v>314500000</v>
          </cell>
        </row>
        <row r="58">
          <cell r="H58">
            <v>171557000</v>
          </cell>
        </row>
        <row r="59">
          <cell r="D59">
            <v>497111000</v>
          </cell>
        </row>
        <row r="60">
          <cell r="D60">
            <v>551306800</v>
          </cell>
          <cell r="I60">
            <v>643490000</v>
          </cell>
        </row>
        <row r="61">
          <cell r="D61">
            <v>2429601970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K261"/>
  <sheetViews>
    <sheetView tabSelected="1" zoomScalePageLayoutView="0" workbookViewId="0" topLeftCell="A1">
      <selection activeCell="H10" sqref="H10"/>
    </sheetView>
  </sheetViews>
  <sheetFormatPr defaultColWidth="11.421875" defaultRowHeight="15"/>
  <cols>
    <col min="1" max="1" width="26.7109375" style="0" customWidth="1"/>
    <col min="2" max="2" width="5.421875" style="0" hidden="1" customWidth="1"/>
    <col min="8" max="8" width="32.421875" style="0" customWidth="1"/>
    <col min="9" max="9" width="13.57421875" style="0" customWidth="1"/>
    <col min="10" max="10" width="14.140625" style="0" customWidth="1"/>
    <col min="11" max="11" width="15.7109375" style="0" customWidth="1"/>
  </cols>
  <sheetData>
    <row r="1" spans="3:11" ht="15">
      <c r="C1" s="67"/>
      <c r="D1" s="67"/>
      <c r="E1" s="67"/>
      <c r="F1" s="67"/>
      <c r="G1" s="67"/>
      <c r="H1" s="67"/>
      <c r="I1" s="67"/>
      <c r="J1" s="67"/>
      <c r="K1" s="67"/>
    </row>
    <row r="2" spans="3:11" ht="42.75" customHeight="1">
      <c r="C2" s="68" t="s">
        <v>114</v>
      </c>
      <c r="D2" s="68"/>
      <c r="E2" s="68"/>
      <c r="F2" s="68"/>
      <c r="G2" s="68"/>
      <c r="H2" s="68"/>
      <c r="I2" s="68"/>
      <c r="J2" s="68"/>
      <c r="K2" s="68"/>
    </row>
    <row r="3" spans="3:11" ht="15">
      <c r="C3" s="65"/>
      <c r="D3" s="65"/>
      <c r="E3" s="65"/>
      <c r="F3" s="65"/>
      <c r="G3" s="65"/>
      <c r="H3" s="65"/>
      <c r="I3" s="65"/>
      <c r="J3" s="65"/>
      <c r="K3" s="65"/>
    </row>
    <row r="4" spans="3:11" ht="15">
      <c r="C4" s="65"/>
      <c r="D4" s="65"/>
      <c r="E4" s="65"/>
      <c r="F4" s="65"/>
      <c r="G4" s="65"/>
      <c r="H4" s="65"/>
      <c r="I4" s="65"/>
      <c r="J4" s="65"/>
      <c r="K4" s="65"/>
    </row>
    <row r="5" spans="3:11" ht="15">
      <c r="C5" s="21"/>
      <c r="D5" s="21"/>
      <c r="E5" s="21"/>
      <c r="F5" s="21"/>
      <c r="G5" s="4"/>
      <c r="H5" s="18" t="s">
        <v>42</v>
      </c>
      <c r="I5" s="18" t="s">
        <v>113</v>
      </c>
      <c r="J5" s="64" t="s">
        <v>112</v>
      </c>
      <c r="K5" s="66" t="s">
        <v>111</v>
      </c>
    </row>
    <row r="6" spans="3:11" ht="15">
      <c r="C6" s="61" t="s">
        <v>110</v>
      </c>
      <c r="D6" s="61" t="s">
        <v>109</v>
      </c>
      <c r="E6" s="61" t="s">
        <v>108</v>
      </c>
      <c r="F6" s="61" t="s">
        <v>107</v>
      </c>
      <c r="G6" s="17" t="s">
        <v>106</v>
      </c>
      <c r="H6" s="18" t="s">
        <v>105</v>
      </c>
      <c r="I6" s="52" t="s">
        <v>104</v>
      </c>
      <c r="J6" s="64" t="s">
        <v>103</v>
      </c>
      <c r="K6" s="66"/>
    </row>
    <row r="7" spans="3:11" ht="15">
      <c r="C7" s="18" t="s">
        <v>102</v>
      </c>
      <c r="D7" s="18" t="s">
        <v>101</v>
      </c>
      <c r="E7" s="18" t="s">
        <v>100</v>
      </c>
      <c r="F7" s="61" t="s">
        <v>99</v>
      </c>
      <c r="G7" s="4"/>
      <c r="H7" s="18"/>
      <c r="I7" s="16" t="s">
        <v>42</v>
      </c>
      <c r="J7" s="23"/>
      <c r="K7" s="16"/>
    </row>
    <row r="8" spans="3:11" ht="15">
      <c r="C8" s="18"/>
      <c r="D8" s="18"/>
      <c r="E8" s="18"/>
      <c r="F8" s="61"/>
      <c r="G8" s="4"/>
      <c r="H8" s="33"/>
      <c r="I8" s="16"/>
      <c r="J8" s="23"/>
      <c r="K8" s="16"/>
    </row>
    <row r="9" spans="3:11" ht="15">
      <c r="C9" s="18"/>
      <c r="D9" s="18"/>
      <c r="E9" s="18"/>
      <c r="F9" s="61"/>
      <c r="G9" s="4"/>
      <c r="H9" s="33" t="s">
        <v>98</v>
      </c>
      <c r="I9" s="62"/>
      <c r="J9" s="63"/>
      <c r="K9" s="16"/>
    </row>
    <row r="10" spans="3:11" ht="15">
      <c r="C10" s="18"/>
      <c r="D10" s="18"/>
      <c r="E10" s="18"/>
      <c r="F10" s="61"/>
      <c r="G10" s="4"/>
      <c r="H10" s="33" t="s">
        <v>97</v>
      </c>
      <c r="I10" s="16">
        <f>I12+I174</f>
        <v>98915419864</v>
      </c>
      <c r="J10" s="23">
        <f>J12+J174</f>
        <v>32060631962</v>
      </c>
      <c r="K10" s="23">
        <f>K12+K174</f>
        <v>130976051826</v>
      </c>
    </row>
    <row r="11" spans="3:11" ht="15">
      <c r="C11" s="18"/>
      <c r="D11" s="18"/>
      <c r="E11" s="18"/>
      <c r="F11" s="61"/>
      <c r="G11" s="4"/>
      <c r="H11" s="33"/>
      <c r="I11" s="16"/>
      <c r="J11" s="23"/>
      <c r="K11" s="16"/>
    </row>
    <row r="12" spans="3:11" ht="15">
      <c r="C12" s="18"/>
      <c r="D12" s="18"/>
      <c r="E12" s="18"/>
      <c r="F12" s="61"/>
      <c r="G12" s="4"/>
      <c r="H12" s="33" t="s">
        <v>96</v>
      </c>
      <c r="I12" s="16">
        <f>+I98+I14+I162</f>
        <v>96004824418</v>
      </c>
      <c r="J12" s="16">
        <f>+J98+J14+J162</f>
        <v>29075970096</v>
      </c>
      <c r="K12" s="16">
        <f>+K98+K14+K162</f>
        <v>125080794514</v>
      </c>
    </row>
    <row r="13" spans="3:11" ht="15">
      <c r="C13" s="18"/>
      <c r="D13" s="18"/>
      <c r="E13" s="18"/>
      <c r="F13" s="61"/>
      <c r="G13" s="4"/>
      <c r="H13" s="33"/>
      <c r="I13" s="62"/>
      <c r="J13" s="63"/>
      <c r="K13" s="62"/>
    </row>
    <row r="14" spans="3:11" ht="15">
      <c r="C14" s="18"/>
      <c r="D14" s="18"/>
      <c r="E14" s="18"/>
      <c r="F14" s="61"/>
      <c r="G14" s="4"/>
      <c r="H14" s="33" t="s">
        <v>95</v>
      </c>
      <c r="I14" s="16">
        <f>+I16+I53+I67+I93</f>
        <v>75236541506</v>
      </c>
      <c r="J14" s="23">
        <f>+J16+J53+J67+J93</f>
        <v>24734150096</v>
      </c>
      <c r="K14" s="16">
        <f>K67+K53+K16+K93</f>
        <v>99970691602</v>
      </c>
    </row>
    <row r="15" spans="3:11" ht="15">
      <c r="C15" s="18"/>
      <c r="D15" s="18"/>
      <c r="E15" s="18"/>
      <c r="F15" s="61"/>
      <c r="G15" s="4"/>
      <c r="H15" s="33"/>
      <c r="I15" s="16"/>
      <c r="J15" s="23"/>
      <c r="K15" s="16"/>
    </row>
    <row r="16" spans="3:11" ht="15">
      <c r="C16" s="37">
        <v>1</v>
      </c>
      <c r="D16" s="37"/>
      <c r="E16" s="37"/>
      <c r="F16" s="37"/>
      <c r="G16" s="36"/>
      <c r="H16" s="58" t="s">
        <v>74</v>
      </c>
      <c r="I16" s="16">
        <f>+I19+I42+I47+I51</f>
        <v>73436150075</v>
      </c>
      <c r="J16" s="23">
        <f>+J19+J42+J47+J51</f>
        <v>6969592737</v>
      </c>
      <c r="K16" s="16">
        <f>+K19+K42+K47+K51</f>
        <v>80405742812</v>
      </c>
    </row>
    <row r="17" spans="3:11" ht="15">
      <c r="C17" s="18"/>
      <c r="D17" s="18"/>
      <c r="E17" s="18"/>
      <c r="F17" s="18"/>
      <c r="G17" s="4"/>
      <c r="H17" s="5"/>
      <c r="I17" s="16"/>
      <c r="J17" s="23"/>
      <c r="K17" s="16"/>
    </row>
    <row r="18" spans="3:11" ht="15">
      <c r="C18" s="18">
        <v>1</v>
      </c>
      <c r="D18" s="45" t="s">
        <v>59</v>
      </c>
      <c r="E18" s="18">
        <v>1</v>
      </c>
      <c r="F18" s="18"/>
      <c r="G18" s="4"/>
      <c r="H18" s="5" t="s">
        <v>94</v>
      </c>
      <c r="I18" s="16"/>
      <c r="J18" s="23"/>
      <c r="K18" s="16"/>
    </row>
    <row r="19" spans="3:11" ht="15">
      <c r="C19" s="18"/>
      <c r="D19" s="18"/>
      <c r="E19" s="18"/>
      <c r="F19" s="18"/>
      <c r="G19" s="4"/>
      <c r="H19" s="5" t="s">
        <v>93</v>
      </c>
      <c r="I19" s="16">
        <f>+I21+I24+I27+I30+I33+I36+I39</f>
        <v>52046790085</v>
      </c>
      <c r="J19" s="23">
        <f>+J21+J24+J27+J30+J33+J36+J39</f>
        <v>764646672</v>
      </c>
      <c r="K19" s="16">
        <f>+K21+K24+K27+K30+K33+K36+K39</f>
        <v>52811436757</v>
      </c>
    </row>
    <row r="20" spans="3:11" ht="15">
      <c r="C20" s="18"/>
      <c r="D20" s="18"/>
      <c r="E20" s="18"/>
      <c r="F20" s="18"/>
      <c r="G20" s="4"/>
      <c r="H20" s="5"/>
      <c r="I20" s="16"/>
      <c r="J20" s="23"/>
      <c r="K20" s="16"/>
    </row>
    <row r="21" spans="3:11" ht="15">
      <c r="C21" s="18">
        <v>1</v>
      </c>
      <c r="D21" s="45" t="s">
        <v>59</v>
      </c>
      <c r="E21" s="18">
        <v>1</v>
      </c>
      <c r="F21" s="18">
        <v>1</v>
      </c>
      <c r="G21" s="17"/>
      <c r="H21" s="5" t="s">
        <v>92</v>
      </c>
      <c r="I21" s="16">
        <f>+I22</f>
        <v>40109418064</v>
      </c>
      <c r="J21" s="23">
        <f>+J22</f>
        <v>0</v>
      </c>
      <c r="K21" s="16">
        <f>I21+J21</f>
        <v>40109418064</v>
      </c>
    </row>
    <row r="22" spans="3:11" ht="15">
      <c r="C22" s="21" t="s">
        <v>42</v>
      </c>
      <c r="D22" s="21"/>
      <c r="E22" s="21"/>
      <c r="F22" s="21"/>
      <c r="G22" s="4" t="s">
        <v>23</v>
      </c>
      <c r="H22" s="11" t="s">
        <v>22</v>
      </c>
      <c r="I22" s="1">
        <f>'[1]DISTR, REC'!$C$14</f>
        <v>40109418064</v>
      </c>
      <c r="J22" s="25"/>
      <c r="K22" s="1">
        <f>+J22+I22</f>
        <v>40109418064</v>
      </c>
    </row>
    <row r="23" spans="3:11" ht="15">
      <c r="C23" s="21"/>
      <c r="D23" s="21"/>
      <c r="E23" s="21"/>
      <c r="F23" s="21"/>
      <c r="G23" s="4"/>
      <c r="H23" s="11"/>
      <c r="I23" s="1"/>
      <c r="J23" s="25"/>
      <c r="K23" s="1"/>
    </row>
    <row r="24" spans="3:11" ht="15">
      <c r="C24" s="18">
        <v>1</v>
      </c>
      <c r="D24" s="45" t="s">
        <v>59</v>
      </c>
      <c r="E24" s="18">
        <v>1</v>
      </c>
      <c r="F24" s="18">
        <v>2</v>
      </c>
      <c r="G24" s="17"/>
      <c r="H24" s="5" t="s">
        <v>91</v>
      </c>
      <c r="I24" s="16">
        <f>+I25</f>
        <v>440000000</v>
      </c>
      <c r="J24" s="23">
        <f>+J25</f>
        <v>0</v>
      </c>
      <c r="K24" s="16">
        <f>I24+J24</f>
        <v>440000000</v>
      </c>
    </row>
    <row r="25" spans="3:11" ht="15">
      <c r="C25" s="21"/>
      <c r="D25" s="21"/>
      <c r="E25" s="21"/>
      <c r="F25" s="21"/>
      <c r="G25" s="4" t="s">
        <v>23</v>
      </c>
      <c r="H25" s="11" t="s">
        <v>22</v>
      </c>
      <c r="I25" s="1">
        <f>'[1]DISTR, REC'!$C$15</f>
        <v>440000000</v>
      </c>
      <c r="J25" s="25"/>
      <c r="K25" s="1">
        <f>I25+J25</f>
        <v>440000000</v>
      </c>
    </row>
    <row r="26" spans="3:11" ht="15">
      <c r="C26" s="21"/>
      <c r="D26" s="21"/>
      <c r="E26" s="21"/>
      <c r="F26" s="21"/>
      <c r="G26" s="4"/>
      <c r="H26" s="11"/>
      <c r="I26" s="1"/>
      <c r="J26" s="25"/>
      <c r="K26" s="1"/>
    </row>
    <row r="27" spans="3:11" ht="15">
      <c r="C27" s="18">
        <v>1</v>
      </c>
      <c r="D27" s="45" t="s">
        <v>59</v>
      </c>
      <c r="E27" s="18">
        <v>1</v>
      </c>
      <c r="F27" s="18">
        <v>3</v>
      </c>
      <c r="G27" s="17"/>
      <c r="H27" s="5" t="s">
        <v>90</v>
      </c>
      <c r="I27" s="16">
        <f>+I28</f>
        <v>133546000</v>
      </c>
      <c r="J27" s="23">
        <f>+J28</f>
        <v>0</v>
      </c>
      <c r="K27" s="16">
        <f>I27+J27</f>
        <v>133546000</v>
      </c>
    </row>
    <row r="28" spans="3:11" ht="15">
      <c r="C28" s="21"/>
      <c r="D28" s="21"/>
      <c r="E28" s="21"/>
      <c r="F28" s="21"/>
      <c r="G28" s="4" t="s">
        <v>23</v>
      </c>
      <c r="H28" s="11" t="s">
        <v>22</v>
      </c>
      <c r="I28" s="1">
        <f>'[1]DISTR, REC'!$C$16</f>
        <v>133546000</v>
      </c>
      <c r="J28" s="25"/>
      <c r="K28" s="1">
        <f>I28+J28</f>
        <v>133546000</v>
      </c>
    </row>
    <row r="29" spans="3:11" ht="15">
      <c r="C29" s="21"/>
      <c r="D29" s="21"/>
      <c r="E29" s="21"/>
      <c r="F29" s="21"/>
      <c r="G29" s="4"/>
      <c r="H29" s="11"/>
      <c r="I29" s="1"/>
      <c r="J29" s="25"/>
      <c r="K29" s="1"/>
    </row>
    <row r="30" spans="3:11" ht="15">
      <c r="C30" s="18">
        <v>1</v>
      </c>
      <c r="D30" s="45" t="s">
        <v>59</v>
      </c>
      <c r="E30" s="18">
        <v>1</v>
      </c>
      <c r="F30" s="18">
        <v>4</v>
      </c>
      <c r="G30" s="17"/>
      <c r="H30" s="5" t="s">
        <v>89</v>
      </c>
      <c r="I30" s="16">
        <f>+I31</f>
        <v>304291272</v>
      </c>
      <c r="J30" s="23">
        <f>+J31</f>
        <v>0</v>
      </c>
      <c r="K30" s="16">
        <f>I30+J30</f>
        <v>304291272</v>
      </c>
    </row>
    <row r="31" spans="3:11" ht="15">
      <c r="C31" s="21"/>
      <c r="D31" s="21"/>
      <c r="E31" s="21"/>
      <c r="F31" s="21"/>
      <c r="G31" s="4" t="s">
        <v>23</v>
      </c>
      <c r="H31" s="11" t="s">
        <v>22</v>
      </c>
      <c r="I31" s="1">
        <f>'[1]DISTR, REC'!$C$17</f>
        <v>304291272</v>
      </c>
      <c r="J31" s="25"/>
      <c r="K31" s="1">
        <f>I31+J31</f>
        <v>304291272</v>
      </c>
    </row>
    <row r="32" spans="3:11" ht="15">
      <c r="C32" s="21"/>
      <c r="D32" s="21"/>
      <c r="E32" s="21"/>
      <c r="F32" s="21"/>
      <c r="G32" s="4"/>
      <c r="H32" s="11"/>
      <c r="I32" s="1"/>
      <c r="J32" s="25"/>
      <c r="K32" s="1"/>
    </row>
    <row r="33" spans="3:11" ht="15">
      <c r="C33" s="18">
        <v>1</v>
      </c>
      <c r="D33" s="45" t="s">
        <v>59</v>
      </c>
      <c r="E33" s="18">
        <v>1</v>
      </c>
      <c r="F33" s="18">
        <v>5</v>
      </c>
      <c r="G33" s="17"/>
      <c r="H33" s="5" t="s">
        <v>69</v>
      </c>
      <c r="I33" s="16">
        <f>+I34</f>
        <v>11059534749</v>
      </c>
      <c r="J33" s="23">
        <f>+J34</f>
        <v>0</v>
      </c>
      <c r="K33" s="16">
        <f>I33+J33</f>
        <v>11059534749</v>
      </c>
    </row>
    <row r="34" spans="3:11" ht="15">
      <c r="C34" s="18"/>
      <c r="D34" s="18"/>
      <c r="E34" s="18"/>
      <c r="F34" s="18"/>
      <c r="G34" s="4" t="s">
        <v>23</v>
      </c>
      <c r="H34" s="11" t="s">
        <v>22</v>
      </c>
      <c r="I34" s="1">
        <f>'[1]DISTR, REC'!$C$18</f>
        <v>11059534749</v>
      </c>
      <c r="J34" s="25"/>
      <c r="K34" s="1">
        <f>I34+J34</f>
        <v>11059534749</v>
      </c>
    </row>
    <row r="35" spans="3:11" ht="15">
      <c r="C35" s="21"/>
      <c r="D35" s="21"/>
      <c r="E35" s="21"/>
      <c r="F35" s="21"/>
      <c r="G35" s="4"/>
      <c r="H35" s="60"/>
      <c r="I35" s="1"/>
      <c r="J35" s="25"/>
      <c r="K35" s="1"/>
    </row>
    <row r="36" spans="3:11" ht="15">
      <c r="C36" s="18">
        <v>1</v>
      </c>
      <c r="D36" s="45" t="s">
        <v>59</v>
      </c>
      <c r="E36" s="18">
        <v>1</v>
      </c>
      <c r="F36" s="18">
        <v>7</v>
      </c>
      <c r="G36" s="17"/>
      <c r="H36" s="5" t="s">
        <v>68</v>
      </c>
      <c r="I36" s="59">
        <f>SUM(I37:I37)</f>
        <v>0</v>
      </c>
      <c r="J36" s="59">
        <f>SUM(J37:J37)</f>
        <v>603397380</v>
      </c>
      <c r="K36" s="5">
        <f>SUM(K37:K37)</f>
        <v>603397380</v>
      </c>
    </row>
    <row r="37" spans="3:11" ht="15">
      <c r="C37" s="21"/>
      <c r="D37" s="21"/>
      <c r="E37" s="21"/>
      <c r="F37" s="21"/>
      <c r="G37" s="4" t="s">
        <v>61</v>
      </c>
      <c r="H37" s="3" t="s">
        <v>60</v>
      </c>
      <c r="I37" s="1"/>
      <c r="J37" s="25">
        <f>'[1]DISTR, REC'!$E$19</f>
        <v>603397380</v>
      </c>
      <c r="K37" s="1">
        <f>I37+J37</f>
        <v>603397380</v>
      </c>
    </row>
    <row r="38" spans="3:11" ht="15">
      <c r="C38" s="21"/>
      <c r="D38" s="21"/>
      <c r="E38" s="21"/>
      <c r="F38" s="21"/>
      <c r="G38" s="4"/>
      <c r="H38" s="28"/>
      <c r="I38" s="1"/>
      <c r="J38" s="25"/>
      <c r="K38" s="1"/>
    </row>
    <row r="39" spans="3:11" ht="15">
      <c r="C39" s="18">
        <v>1</v>
      </c>
      <c r="D39" s="45" t="s">
        <v>59</v>
      </c>
      <c r="E39" s="18">
        <v>1</v>
      </c>
      <c r="F39" s="18">
        <v>8</v>
      </c>
      <c r="G39" s="17"/>
      <c r="H39" s="5" t="s">
        <v>88</v>
      </c>
      <c r="I39" s="5">
        <f>+I40</f>
        <v>0</v>
      </c>
      <c r="J39" s="59">
        <f>+J40</f>
        <v>161249292</v>
      </c>
      <c r="K39" s="5">
        <f>+K40</f>
        <v>161249292</v>
      </c>
    </row>
    <row r="40" spans="3:11" ht="15">
      <c r="C40" s="21"/>
      <c r="D40" s="21"/>
      <c r="E40" s="21"/>
      <c r="F40" s="21"/>
      <c r="G40" s="4" t="s">
        <v>61</v>
      </c>
      <c r="H40" s="3" t="s">
        <v>60</v>
      </c>
      <c r="I40" s="1"/>
      <c r="J40" s="25">
        <f>'[1]DISTR, REC'!$E$20</f>
        <v>161249292</v>
      </c>
      <c r="K40" s="1">
        <f>I40+J40</f>
        <v>161249292</v>
      </c>
    </row>
    <row r="41" spans="3:11" ht="15">
      <c r="C41" s="21"/>
      <c r="D41" s="21"/>
      <c r="E41" s="21"/>
      <c r="F41" s="21"/>
      <c r="G41" s="4"/>
      <c r="H41" s="28"/>
      <c r="I41" s="1"/>
      <c r="J41" s="25"/>
      <c r="K41" s="1"/>
    </row>
    <row r="42" spans="3:11" ht="15">
      <c r="C42" s="18">
        <v>1</v>
      </c>
      <c r="D42" s="45" t="s">
        <v>59</v>
      </c>
      <c r="E42" s="18">
        <v>2</v>
      </c>
      <c r="F42" s="18" t="s">
        <v>42</v>
      </c>
      <c r="G42" s="4" t="s">
        <v>42</v>
      </c>
      <c r="H42" s="5" t="s">
        <v>67</v>
      </c>
      <c r="I42" s="16">
        <f>SUM(I43:I44)</f>
        <v>7829723048</v>
      </c>
      <c r="J42" s="23">
        <f>SUM(J43:J44)</f>
        <v>6204946065</v>
      </c>
      <c r="K42" s="16">
        <f>SUM(K43:K44)</f>
        <v>14034669113</v>
      </c>
    </row>
    <row r="43" spans="3:11" ht="15">
      <c r="C43" s="18"/>
      <c r="D43" s="18"/>
      <c r="E43" s="18"/>
      <c r="F43" s="18"/>
      <c r="G43" s="4" t="s">
        <v>23</v>
      </c>
      <c r="H43" s="11" t="s">
        <v>22</v>
      </c>
      <c r="I43" s="1">
        <f>'[1]DISTR, REC'!$C$21</f>
        <v>7829723048</v>
      </c>
      <c r="J43" s="23"/>
      <c r="K43" s="1">
        <f>I43+J43</f>
        <v>7829723048</v>
      </c>
    </row>
    <row r="44" spans="3:11" ht="15">
      <c r="C44" s="18"/>
      <c r="D44" s="18"/>
      <c r="E44" s="18"/>
      <c r="F44" s="18"/>
      <c r="G44" s="4" t="s">
        <v>1</v>
      </c>
      <c r="H44" s="28" t="s">
        <v>0</v>
      </c>
      <c r="I44" s="16"/>
      <c r="J44" s="25">
        <f>'[1]DISTR, REC'!$D$21</f>
        <v>6204946065</v>
      </c>
      <c r="K44" s="1">
        <f>I44+J44</f>
        <v>6204946065</v>
      </c>
    </row>
    <row r="45" spans="3:11" ht="15">
      <c r="C45" s="18"/>
      <c r="D45" s="18"/>
      <c r="E45" s="18"/>
      <c r="F45" s="18"/>
      <c r="G45" s="4"/>
      <c r="H45" s="28"/>
      <c r="I45" s="16"/>
      <c r="J45" s="25"/>
      <c r="K45" s="1"/>
    </row>
    <row r="46" spans="3:11" ht="15">
      <c r="C46" s="18">
        <v>1</v>
      </c>
      <c r="D46" s="45" t="s">
        <v>59</v>
      </c>
      <c r="E46" s="18">
        <v>3</v>
      </c>
      <c r="F46" s="21" t="s">
        <v>42</v>
      </c>
      <c r="G46" s="4" t="s">
        <v>42</v>
      </c>
      <c r="H46" s="5" t="s">
        <v>86</v>
      </c>
      <c r="I46" s="1"/>
      <c r="J46" s="25"/>
      <c r="K46" s="16"/>
    </row>
    <row r="47" spans="3:11" ht="15">
      <c r="C47" s="21"/>
      <c r="D47" s="21"/>
      <c r="E47" s="21"/>
      <c r="F47" s="21"/>
      <c r="G47" s="4"/>
      <c r="H47" s="5" t="s">
        <v>87</v>
      </c>
      <c r="I47" s="16">
        <f>+I48</f>
        <v>5871068391</v>
      </c>
      <c r="J47" s="23">
        <f>+J48</f>
        <v>0</v>
      </c>
      <c r="K47" s="16">
        <f>+I47+J47</f>
        <v>5871068391</v>
      </c>
    </row>
    <row r="48" spans="3:11" ht="15">
      <c r="C48" s="21"/>
      <c r="D48" s="21"/>
      <c r="E48" s="21"/>
      <c r="F48" s="21"/>
      <c r="G48" s="4" t="s">
        <v>23</v>
      </c>
      <c r="H48" s="11" t="s">
        <v>22</v>
      </c>
      <c r="I48" s="1">
        <f>'[1]DISTR, REC'!$C$26</f>
        <v>5871068391</v>
      </c>
      <c r="J48" s="25"/>
      <c r="K48" s="1">
        <f>I48+J48</f>
        <v>5871068391</v>
      </c>
    </row>
    <row r="49" spans="3:11" ht="15">
      <c r="C49" s="21"/>
      <c r="D49" s="21"/>
      <c r="E49" s="21"/>
      <c r="F49" s="21"/>
      <c r="G49" s="4"/>
      <c r="H49" s="11"/>
      <c r="I49" s="1"/>
      <c r="J49" s="25"/>
      <c r="K49" s="1"/>
    </row>
    <row r="50" spans="3:11" ht="15">
      <c r="C50" s="18">
        <v>1</v>
      </c>
      <c r="D50" s="45" t="s">
        <v>59</v>
      </c>
      <c r="E50" s="18">
        <v>4</v>
      </c>
      <c r="F50" s="18" t="s">
        <v>42</v>
      </c>
      <c r="G50" s="4" t="s">
        <v>42</v>
      </c>
      <c r="H50" s="5" t="s">
        <v>86</v>
      </c>
      <c r="I50" s="16"/>
      <c r="J50" s="23"/>
      <c r="K50" s="16"/>
    </row>
    <row r="51" spans="3:11" ht="15">
      <c r="C51" s="18"/>
      <c r="D51" s="18"/>
      <c r="E51" s="18"/>
      <c r="F51" s="18"/>
      <c r="G51" s="4"/>
      <c r="H51" s="5" t="s">
        <v>85</v>
      </c>
      <c r="I51" s="16">
        <f>SUM(I52:I52)</f>
        <v>7688568551</v>
      </c>
      <c r="J51" s="23">
        <f>SUM(J52:J52)</f>
        <v>0</v>
      </c>
      <c r="K51" s="16">
        <f>+I51+J51</f>
        <v>7688568551</v>
      </c>
    </row>
    <row r="52" spans="3:11" ht="15">
      <c r="C52" s="18"/>
      <c r="D52" s="18"/>
      <c r="E52" s="18"/>
      <c r="F52" s="18"/>
      <c r="G52" s="4" t="s">
        <v>23</v>
      </c>
      <c r="H52" s="11" t="s">
        <v>22</v>
      </c>
      <c r="I52" s="1">
        <f>'[1]DISTR, REC'!$C$27</f>
        <v>7688568551</v>
      </c>
      <c r="J52" s="25"/>
      <c r="K52" s="1">
        <f>I52+J52</f>
        <v>7688568551</v>
      </c>
    </row>
    <row r="53" spans="3:11" ht="15">
      <c r="C53" s="37">
        <v>2</v>
      </c>
      <c r="D53" s="37"/>
      <c r="E53" s="37"/>
      <c r="F53" s="37"/>
      <c r="G53" s="36"/>
      <c r="H53" s="58" t="s">
        <v>64</v>
      </c>
      <c r="I53" s="16">
        <f>I55+I59+I63</f>
        <v>0</v>
      </c>
      <c r="J53" s="23">
        <f>J55+J59+J63</f>
        <v>14183537589</v>
      </c>
      <c r="K53" s="16">
        <f>K55+K59+K63</f>
        <v>14183537589</v>
      </c>
    </row>
    <row r="54" spans="3:11" ht="15">
      <c r="C54" s="18"/>
      <c r="D54" s="18"/>
      <c r="E54" s="18"/>
      <c r="F54" s="18"/>
      <c r="G54" s="4"/>
      <c r="H54" s="5"/>
      <c r="I54" s="16"/>
      <c r="J54" s="23"/>
      <c r="K54" s="16"/>
    </row>
    <row r="55" spans="3:11" ht="15">
      <c r="C55" s="18">
        <v>2</v>
      </c>
      <c r="D55" s="45" t="s">
        <v>59</v>
      </c>
      <c r="E55" s="18">
        <v>1</v>
      </c>
      <c r="F55" s="18" t="s">
        <v>42</v>
      </c>
      <c r="G55" s="4" t="s">
        <v>42</v>
      </c>
      <c r="H55" s="33" t="s">
        <v>63</v>
      </c>
      <c r="I55" s="16">
        <f>SUM(I56:I56)</f>
        <v>0</v>
      </c>
      <c r="J55" s="23">
        <f>SUM(J56:J56)</f>
        <v>2574579644</v>
      </c>
      <c r="K55" s="16">
        <f>SUM(K56:K56)</f>
        <v>2574579644</v>
      </c>
    </row>
    <row r="56" spans="3:11" ht="15">
      <c r="C56" s="18"/>
      <c r="D56" s="18"/>
      <c r="E56" s="18"/>
      <c r="F56" s="18"/>
      <c r="G56" s="4" t="s">
        <v>1</v>
      </c>
      <c r="H56" s="28" t="s">
        <v>0</v>
      </c>
      <c r="I56" s="1"/>
      <c r="J56" s="57">
        <f>'[1]DISTR, REC'!$D$29</f>
        <v>2574579644</v>
      </c>
      <c r="K56" s="1">
        <f>I56+J56</f>
        <v>2574579644</v>
      </c>
    </row>
    <row r="57" spans="3:11" ht="15">
      <c r="C57" s="18"/>
      <c r="D57" s="18"/>
      <c r="E57" s="18"/>
      <c r="F57" s="18"/>
      <c r="G57" s="4"/>
      <c r="H57" s="28"/>
      <c r="I57" s="1"/>
      <c r="J57" s="57"/>
      <c r="K57" s="1"/>
    </row>
    <row r="58" spans="3:11" ht="15">
      <c r="C58" s="18"/>
      <c r="D58" s="18"/>
      <c r="E58" s="18"/>
      <c r="F58" s="18"/>
      <c r="G58" s="4"/>
      <c r="H58" s="33"/>
      <c r="I58" s="16"/>
      <c r="J58" s="23"/>
      <c r="K58" s="16"/>
    </row>
    <row r="59" spans="3:11" ht="15">
      <c r="C59" s="18">
        <v>2</v>
      </c>
      <c r="D59" s="45" t="s">
        <v>59</v>
      </c>
      <c r="E59" s="18">
        <v>2</v>
      </c>
      <c r="F59" s="18" t="s">
        <v>42</v>
      </c>
      <c r="G59" s="4" t="s">
        <v>42</v>
      </c>
      <c r="H59" s="33" t="s">
        <v>62</v>
      </c>
      <c r="I59" s="16">
        <f>SUM(I60:I61)</f>
        <v>0</v>
      </c>
      <c r="J59" s="16">
        <f>SUM(J60:J61)</f>
        <v>10742197945</v>
      </c>
      <c r="K59" s="16">
        <f>SUM(K60:K61)</f>
        <v>10742197945</v>
      </c>
    </row>
    <row r="60" spans="3:11" ht="15">
      <c r="C60" s="18"/>
      <c r="D60" s="45"/>
      <c r="E60" s="18"/>
      <c r="F60" s="18"/>
      <c r="G60" s="4" t="s">
        <v>1</v>
      </c>
      <c r="H60" s="28" t="s">
        <v>0</v>
      </c>
      <c r="I60" s="1"/>
      <c r="J60" s="25">
        <f>'[1]DISTR, REC'!$D$33</f>
        <v>9306826617</v>
      </c>
      <c r="K60" s="1">
        <f>I60+J60</f>
        <v>9306826617</v>
      </c>
    </row>
    <row r="61" spans="3:11" ht="15">
      <c r="C61" s="18"/>
      <c r="D61" s="18"/>
      <c r="E61" s="18"/>
      <c r="F61" s="18"/>
      <c r="G61" s="4" t="s">
        <v>61</v>
      </c>
      <c r="H61" s="3" t="s">
        <v>60</v>
      </c>
      <c r="I61" s="1"/>
      <c r="J61" s="25">
        <f>'[1]DISTR, REC'!$E$33</f>
        <v>1435371328</v>
      </c>
      <c r="K61" s="1">
        <f>I61+J61</f>
        <v>1435371328</v>
      </c>
    </row>
    <row r="62" spans="3:11" ht="15">
      <c r="C62" s="18"/>
      <c r="D62" s="18"/>
      <c r="E62" s="18"/>
      <c r="F62" s="18"/>
      <c r="G62" s="4"/>
      <c r="H62" s="33"/>
      <c r="I62" s="16"/>
      <c r="J62" s="23"/>
      <c r="K62" s="16"/>
    </row>
    <row r="63" spans="3:11" ht="15">
      <c r="C63" s="18">
        <v>2</v>
      </c>
      <c r="D63" s="45" t="s">
        <v>59</v>
      </c>
      <c r="E63" s="18">
        <v>3</v>
      </c>
      <c r="F63" s="18" t="s">
        <v>42</v>
      </c>
      <c r="G63" s="4" t="s">
        <v>42</v>
      </c>
      <c r="H63" s="33" t="s">
        <v>84</v>
      </c>
      <c r="I63" s="23">
        <f>SUM(I64:I66)</f>
        <v>0</v>
      </c>
      <c r="J63" s="23">
        <f>SUM(J64:J66)</f>
        <v>866760000</v>
      </c>
      <c r="K63" s="16">
        <f>SUM(K64:K66)</f>
        <v>866760000</v>
      </c>
    </row>
    <row r="64" spans="3:11" ht="15">
      <c r="C64" s="18"/>
      <c r="D64" s="18"/>
      <c r="E64" s="18"/>
      <c r="F64" s="18"/>
      <c r="G64" s="4" t="s">
        <v>1</v>
      </c>
      <c r="H64" s="28" t="s">
        <v>0</v>
      </c>
      <c r="I64" s="11"/>
      <c r="J64" s="25">
        <f>'[1]DISTR, REC'!$D$43</f>
        <v>769778000</v>
      </c>
      <c r="K64" s="1">
        <f>+I64+J64</f>
        <v>769778000</v>
      </c>
    </row>
    <row r="65" spans="3:11" ht="15">
      <c r="C65" s="18"/>
      <c r="D65" s="18"/>
      <c r="E65" s="18"/>
      <c r="F65" s="18"/>
      <c r="G65" s="4" t="s">
        <v>61</v>
      </c>
      <c r="H65" s="3" t="s">
        <v>60</v>
      </c>
      <c r="I65" s="11"/>
      <c r="J65" s="25">
        <f>'[1]DISTR, REC'!$E$43</f>
        <v>96982000</v>
      </c>
      <c r="K65" s="1">
        <f>+I65+J65</f>
        <v>96982000</v>
      </c>
    </row>
    <row r="66" spans="3:11" ht="15">
      <c r="C66" s="21"/>
      <c r="D66" s="21"/>
      <c r="E66" s="21"/>
      <c r="F66" s="21"/>
      <c r="G66" s="4"/>
      <c r="H66" s="28"/>
      <c r="I66" s="1"/>
      <c r="J66" s="25"/>
      <c r="K66" s="1"/>
    </row>
    <row r="67" spans="3:11" ht="15">
      <c r="C67" s="37">
        <v>3</v>
      </c>
      <c r="D67" s="37"/>
      <c r="E67" s="37"/>
      <c r="F67" s="37"/>
      <c r="G67" s="36"/>
      <c r="H67" s="35" t="s">
        <v>49</v>
      </c>
      <c r="I67" s="16">
        <f>+I69+I80</f>
        <v>1800391431</v>
      </c>
      <c r="J67" s="16">
        <f>+J69+J80</f>
        <v>1151417800</v>
      </c>
      <c r="K67" s="16">
        <f>+K69+K80</f>
        <v>2951809231</v>
      </c>
    </row>
    <row r="68" spans="3:11" ht="15">
      <c r="C68" s="18"/>
      <c r="D68" s="18"/>
      <c r="E68" s="18"/>
      <c r="F68" s="18"/>
      <c r="G68" s="4"/>
      <c r="H68" s="32"/>
      <c r="I68" s="16"/>
      <c r="J68" s="23"/>
      <c r="K68" s="16"/>
    </row>
    <row r="69" spans="3:11" ht="15">
      <c r="C69" s="18">
        <v>3</v>
      </c>
      <c r="D69" s="18">
        <v>2</v>
      </c>
      <c r="E69" s="18"/>
      <c r="F69" s="18"/>
      <c r="G69" s="4"/>
      <c r="H69" s="33" t="s">
        <v>48</v>
      </c>
      <c r="I69" s="16">
        <f>I71+I76</f>
        <v>1800391431</v>
      </c>
      <c r="J69" s="23">
        <f>J71+J76</f>
        <v>0</v>
      </c>
      <c r="K69" s="16">
        <f>K71+K76</f>
        <v>1800391431</v>
      </c>
    </row>
    <row r="70" spans="3:11" ht="15">
      <c r="C70" s="18"/>
      <c r="D70" s="18"/>
      <c r="E70" s="18"/>
      <c r="F70" s="18"/>
      <c r="G70" s="4"/>
      <c r="H70" s="32"/>
      <c r="I70" s="16"/>
      <c r="J70" s="23"/>
      <c r="K70" s="16"/>
    </row>
    <row r="71" spans="3:11" ht="15">
      <c r="C71" s="18">
        <v>3</v>
      </c>
      <c r="D71" s="18">
        <v>2</v>
      </c>
      <c r="E71" s="18">
        <v>1</v>
      </c>
      <c r="F71" s="18"/>
      <c r="G71" s="4"/>
      <c r="H71" s="33" t="s">
        <v>57</v>
      </c>
      <c r="I71" s="16">
        <f>I72</f>
        <v>215270000</v>
      </c>
      <c r="J71" s="23">
        <f>J72</f>
        <v>0</v>
      </c>
      <c r="K71" s="16">
        <f>K72</f>
        <v>215270000</v>
      </c>
    </row>
    <row r="72" spans="3:11" ht="15">
      <c r="C72" s="18">
        <v>3</v>
      </c>
      <c r="D72" s="18">
        <v>2</v>
      </c>
      <c r="E72" s="18">
        <v>1</v>
      </c>
      <c r="F72" s="18">
        <v>1</v>
      </c>
      <c r="G72" s="17" t="s">
        <v>42</v>
      </c>
      <c r="H72" s="5" t="s">
        <v>56</v>
      </c>
      <c r="I72" s="16">
        <f>SUM(I73:I73)</f>
        <v>215270000</v>
      </c>
      <c r="J72" s="23">
        <f>SUM(J73:J73)</f>
        <v>0</v>
      </c>
      <c r="K72" s="16">
        <f>I72+J72</f>
        <v>215270000</v>
      </c>
    </row>
    <row r="73" spans="3:11" ht="15">
      <c r="C73" s="21"/>
      <c r="D73" s="21"/>
      <c r="E73" s="21"/>
      <c r="F73" s="21"/>
      <c r="G73" s="4" t="s">
        <v>23</v>
      </c>
      <c r="H73" s="11" t="s">
        <v>22</v>
      </c>
      <c r="I73" s="1">
        <f>'[1]DISTR, REC'!$C$50</f>
        <v>215270000</v>
      </c>
      <c r="J73" s="56"/>
      <c r="K73" s="1">
        <f>I73+J73</f>
        <v>215270000</v>
      </c>
    </row>
    <row r="74" spans="3:11" ht="15">
      <c r="C74" s="21"/>
      <c r="D74" s="21"/>
      <c r="E74" s="21"/>
      <c r="F74" s="21"/>
      <c r="G74" s="4"/>
      <c r="H74" s="11"/>
      <c r="I74" s="1"/>
      <c r="J74" s="25"/>
      <c r="K74" s="1"/>
    </row>
    <row r="75" spans="3:11" ht="15">
      <c r="C75" s="18">
        <v>3</v>
      </c>
      <c r="D75" s="18">
        <v>2</v>
      </c>
      <c r="E75" s="18">
        <v>2</v>
      </c>
      <c r="F75" s="18"/>
      <c r="G75" s="17"/>
      <c r="H75" s="5" t="s">
        <v>47</v>
      </c>
      <c r="I75" s="16"/>
      <c r="J75" s="23"/>
      <c r="K75" s="16"/>
    </row>
    <row r="76" spans="3:11" ht="15">
      <c r="C76" s="18"/>
      <c r="D76" s="18"/>
      <c r="E76" s="18"/>
      <c r="F76" s="18"/>
      <c r="G76" s="17"/>
      <c r="H76" s="5" t="s">
        <v>46</v>
      </c>
      <c r="I76" s="16">
        <f>I77</f>
        <v>1585121431</v>
      </c>
      <c r="J76" s="23">
        <f>J77</f>
        <v>0</v>
      </c>
      <c r="K76" s="16">
        <f>K77</f>
        <v>1585121431</v>
      </c>
    </row>
    <row r="77" spans="3:11" ht="15">
      <c r="C77" s="18">
        <v>3</v>
      </c>
      <c r="D77" s="18">
        <v>2</v>
      </c>
      <c r="E77" s="18">
        <v>2</v>
      </c>
      <c r="F77" s="18">
        <v>1</v>
      </c>
      <c r="G77" s="17" t="s">
        <v>42</v>
      </c>
      <c r="H77" s="32" t="s">
        <v>45</v>
      </c>
      <c r="I77" s="16">
        <f>+I78</f>
        <v>1585121431</v>
      </c>
      <c r="J77" s="23">
        <f>+J78</f>
        <v>0</v>
      </c>
      <c r="K77" s="16">
        <f>I77+J77</f>
        <v>1585121431</v>
      </c>
    </row>
    <row r="78" spans="3:11" ht="15">
      <c r="C78" s="21"/>
      <c r="D78" s="21"/>
      <c r="E78" s="21"/>
      <c r="F78" s="21"/>
      <c r="G78" s="4" t="s">
        <v>23</v>
      </c>
      <c r="H78" s="11" t="s">
        <v>22</v>
      </c>
      <c r="I78" s="1">
        <f>'[1]DISTR, REC'!$C$52</f>
        <v>1585121431</v>
      </c>
      <c r="J78" s="25"/>
      <c r="K78" s="1">
        <f>I78+J78</f>
        <v>1585121431</v>
      </c>
    </row>
    <row r="79" spans="3:11" ht="15">
      <c r="C79" s="21"/>
      <c r="D79" s="21"/>
      <c r="E79" s="21"/>
      <c r="F79" s="21"/>
      <c r="G79" s="4"/>
      <c r="H79" s="34"/>
      <c r="I79" s="1"/>
      <c r="J79" s="25"/>
      <c r="K79" s="1"/>
    </row>
    <row r="80" spans="3:11" ht="15">
      <c r="C80" s="18">
        <v>3</v>
      </c>
      <c r="D80" s="18">
        <v>6</v>
      </c>
      <c r="E80" s="18"/>
      <c r="F80" s="18"/>
      <c r="G80" s="17"/>
      <c r="H80" s="33" t="s">
        <v>83</v>
      </c>
      <c r="I80" s="16">
        <f>+I81+I85</f>
        <v>0</v>
      </c>
      <c r="J80" s="16">
        <f>+J81+J85</f>
        <v>1151417800</v>
      </c>
      <c r="K80" s="16">
        <f>+K81+K85</f>
        <v>1151417800</v>
      </c>
    </row>
    <row r="81" spans="3:11" ht="15">
      <c r="C81" s="18">
        <v>3</v>
      </c>
      <c r="D81" s="18">
        <v>6</v>
      </c>
      <c r="E81" s="18">
        <v>1</v>
      </c>
      <c r="F81" s="18"/>
      <c r="G81" s="17"/>
      <c r="H81" s="33" t="s">
        <v>54</v>
      </c>
      <c r="I81" s="16">
        <f>I82</f>
        <v>0</v>
      </c>
      <c r="J81" s="16">
        <f>J82</f>
        <v>103000000</v>
      </c>
      <c r="K81" s="16">
        <f>K82</f>
        <v>103000000</v>
      </c>
    </row>
    <row r="82" spans="3:11" ht="15">
      <c r="C82" s="21"/>
      <c r="D82" s="21"/>
      <c r="E82" s="21"/>
      <c r="F82" s="21"/>
      <c r="G82" s="4" t="s">
        <v>61</v>
      </c>
      <c r="H82" s="3" t="s">
        <v>60</v>
      </c>
      <c r="I82" s="41"/>
      <c r="J82" s="25">
        <f>'[1]DISTR, REC'!$E$56</f>
        <v>103000000</v>
      </c>
      <c r="K82" s="1">
        <f>I82+J82</f>
        <v>103000000</v>
      </c>
    </row>
    <row r="83" spans="3:11" ht="15">
      <c r="C83" s="21"/>
      <c r="D83" s="21"/>
      <c r="E83" s="21"/>
      <c r="F83" s="21"/>
      <c r="G83" s="4"/>
      <c r="H83" s="28"/>
      <c r="I83" s="1"/>
      <c r="J83" s="25"/>
      <c r="K83" s="1"/>
    </row>
    <row r="84" spans="3:11" ht="15">
      <c r="C84" s="18">
        <v>3</v>
      </c>
      <c r="D84" s="18">
        <v>6</v>
      </c>
      <c r="E84" s="18">
        <v>3</v>
      </c>
      <c r="F84" s="18"/>
      <c r="G84" s="17"/>
      <c r="H84" s="33" t="s">
        <v>82</v>
      </c>
      <c r="I84" s="16"/>
      <c r="J84" s="23"/>
      <c r="K84" s="16"/>
    </row>
    <row r="85" spans="3:11" ht="15">
      <c r="C85" s="18"/>
      <c r="D85" s="18"/>
      <c r="E85" s="18"/>
      <c r="F85" s="18"/>
      <c r="G85" s="17"/>
      <c r="H85" s="33" t="s">
        <v>49</v>
      </c>
      <c r="I85" s="16">
        <f>I86</f>
        <v>0</v>
      </c>
      <c r="J85" s="16">
        <f>J86</f>
        <v>1048417800</v>
      </c>
      <c r="K85" s="16">
        <f>K86</f>
        <v>1048417800</v>
      </c>
    </row>
    <row r="86" spans="3:11" ht="15">
      <c r="C86" s="18">
        <v>3</v>
      </c>
      <c r="D86" s="18">
        <v>6</v>
      </c>
      <c r="E86" s="18">
        <v>3</v>
      </c>
      <c r="F86" s="18"/>
      <c r="G86" s="17"/>
      <c r="H86" s="33" t="s">
        <v>81</v>
      </c>
      <c r="I86" s="16">
        <f>+I87+I90</f>
        <v>0</v>
      </c>
      <c r="J86" s="16">
        <f>+J87+J90</f>
        <v>1048417800</v>
      </c>
      <c r="K86" s="16">
        <f>+K87+K90</f>
        <v>1048417800</v>
      </c>
    </row>
    <row r="87" spans="3:11" ht="15">
      <c r="C87" s="18">
        <v>3</v>
      </c>
      <c r="D87" s="18">
        <v>6</v>
      </c>
      <c r="E87" s="18">
        <v>3</v>
      </c>
      <c r="F87" s="18">
        <v>1</v>
      </c>
      <c r="G87" s="17" t="s">
        <v>42</v>
      </c>
      <c r="H87" s="5" t="s">
        <v>80</v>
      </c>
      <c r="I87" s="16">
        <f>SUM(I88:I88)</f>
        <v>0</v>
      </c>
      <c r="J87" s="16">
        <f>SUM(J88:J88)</f>
        <v>497111000</v>
      </c>
      <c r="K87" s="16">
        <f>SUM(K88:K88)</f>
        <v>497111000</v>
      </c>
    </row>
    <row r="88" spans="3:11" ht="15">
      <c r="C88" s="21"/>
      <c r="D88" s="21"/>
      <c r="E88" s="21"/>
      <c r="F88" s="21"/>
      <c r="G88" s="4" t="s">
        <v>1</v>
      </c>
      <c r="H88" s="28" t="s">
        <v>0</v>
      </c>
      <c r="I88" s="1"/>
      <c r="J88" s="25">
        <f>'[1]DISTR, REC'!$D$59</f>
        <v>497111000</v>
      </c>
      <c r="K88" s="1">
        <f>I88+J88</f>
        <v>497111000</v>
      </c>
    </row>
    <row r="89" spans="3:11" ht="15">
      <c r="C89" s="21"/>
      <c r="D89" s="21"/>
      <c r="E89" s="21"/>
      <c r="F89" s="21"/>
      <c r="G89" s="4"/>
      <c r="H89" s="55"/>
      <c r="I89" s="1"/>
      <c r="J89" s="25"/>
      <c r="K89" s="1"/>
    </row>
    <row r="90" spans="3:11" ht="15">
      <c r="C90" s="18">
        <v>3</v>
      </c>
      <c r="D90" s="18">
        <v>6</v>
      </c>
      <c r="E90" s="18">
        <v>3</v>
      </c>
      <c r="F90" s="18">
        <v>3</v>
      </c>
      <c r="G90" s="17" t="s">
        <v>42</v>
      </c>
      <c r="H90" s="5" t="s">
        <v>79</v>
      </c>
      <c r="I90" s="16">
        <f>SUM(I91:I92)</f>
        <v>0</v>
      </c>
      <c r="J90" s="16">
        <f>SUM(J91:J92)</f>
        <v>551306800</v>
      </c>
      <c r="K90" s="16">
        <f>SUM(K91:K92)</f>
        <v>551306800</v>
      </c>
    </row>
    <row r="91" spans="3:11" ht="15">
      <c r="C91" s="21"/>
      <c r="D91" s="21"/>
      <c r="E91" s="21"/>
      <c r="F91" s="21"/>
      <c r="G91" s="4" t="s">
        <v>1</v>
      </c>
      <c r="H91" s="28" t="s">
        <v>0</v>
      </c>
      <c r="I91" s="1"/>
      <c r="J91" s="25">
        <f>'[1]DISTR, REC'!$D$60</f>
        <v>551306800</v>
      </c>
      <c r="K91" s="1">
        <f>I91+J91</f>
        <v>551306800</v>
      </c>
    </row>
    <row r="92" spans="3:11" ht="15">
      <c r="C92" s="21"/>
      <c r="D92" s="21"/>
      <c r="E92" s="21"/>
      <c r="F92" s="21"/>
      <c r="G92" s="4"/>
      <c r="H92" s="11"/>
      <c r="I92" s="1"/>
      <c r="J92" s="54"/>
      <c r="K92" s="1"/>
    </row>
    <row r="93" spans="3:11" ht="24">
      <c r="C93" s="37">
        <v>5</v>
      </c>
      <c r="D93" s="37"/>
      <c r="E93" s="37"/>
      <c r="F93" s="37"/>
      <c r="G93" s="36"/>
      <c r="H93" s="53" t="s">
        <v>78</v>
      </c>
      <c r="I93" s="16">
        <f>+I95</f>
        <v>0</v>
      </c>
      <c r="J93" s="23">
        <f>+J95</f>
        <v>2429601970</v>
      </c>
      <c r="K93" s="16">
        <f>+K95</f>
        <v>2429601970</v>
      </c>
    </row>
    <row r="94" spans="3:11" ht="15">
      <c r="C94" s="18">
        <v>5</v>
      </c>
      <c r="D94" s="18">
        <v>1</v>
      </c>
      <c r="E94" s="18"/>
      <c r="F94" s="18"/>
      <c r="G94" s="4"/>
      <c r="H94" s="33" t="s">
        <v>77</v>
      </c>
      <c r="I94" s="16"/>
      <c r="J94" s="23"/>
      <c r="K94" s="16"/>
    </row>
    <row r="95" spans="3:11" ht="15">
      <c r="C95" s="18">
        <v>5</v>
      </c>
      <c r="D95" s="18">
        <v>1</v>
      </c>
      <c r="E95" s="18">
        <v>1</v>
      </c>
      <c r="F95" s="18" t="s">
        <v>42</v>
      </c>
      <c r="G95" s="17" t="s">
        <v>42</v>
      </c>
      <c r="H95" s="5" t="s">
        <v>76</v>
      </c>
      <c r="I95" s="16"/>
      <c r="J95" s="23">
        <f>+J96</f>
        <v>2429601970</v>
      </c>
      <c r="K95" s="16">
        <f>I95+J95</f>
        <v>2429601970</v>
      </c>
    </row>
    <row r="96" spans="3:11" ht="15">
      <c r="C96" s="18"/>
      <c r="D96" s="18"/>
      <c r="E96" s="18"/>
      <c r="F96" s="18"/>
      <c r="G96" s="4" t="s">
        <v>1</v>
      </c>
      <c r="H96" s="28" t="s">
        <v>0</v>
      </c>
      <c r="I96" s="16"/>
      <c r="J96" s="25">
        <f>'[1]DISTR, REC'!$D$61</f>
        <v>2429601970</v>
      </c>
      <c r="K96" s="1">
        <f>+K95</f>
        <v>2429601970</v>
      </c>
    </row>
    <row r="97" spans="3:11" ht="15">
      <c r="C97" s="18"/>
      <c r="D97" s="18"/>
      <c r="E97" s="18"/>
      <c r="F97" s="18"/>
      <c r="G97" s="4"/>
      <c r="H97" s="28"/>
      <c r="I97" s="16"/>
      <c r="J97" s="25"/>
      <c r="K97" s="1"/>
    </row>
    <row r="98" spans="3:11" ht="15">
      <c r="C98" s="18"/>
      <c r="D98" s="18"/>
      <c r="E98" s="18"/>
      <c r="F98" s="18"/>
      <c r="G98" s="4"/>
      <c r="H98" s="5" t="s">
        <v>75</v>
      </c>
      <c r="I98" s="16">
        <f>I140+I126+I100</f>
        <v>2679629797</v>
      </c>
      <c r="J98" s="23">
        <f>J140+J126+J100</f>
        <v>4341820000</v>
      </c>
      <c r="K98" s="16">
        <f>+I98+J98</f>
        <v>7021449797</v>
      </c>
    </row>
    <row r="99" spans="3:11" ht="15">
      <c r="C99" s="18"/>
      <c r="D99" s="18"/>
      <c r="E99" s="18"/>
      <c r="F99" s="18"/>
      <c r="G99" s="4"/>
      <c r="H99" s="5"/>
      <c r="I99" s="16"/>
      <c r="J99" s="23"/>
      <c r="K99" s="16"/>
    </row>
    <row r="100" spans="3:11" ht="15">
      <c r="C100" s="44">
        <f>1</f>
        <v>1</v>
      </c>
      <c r="D100" s="45" t="s">
        <v>59</v>
      </c>
      <c r="E100" s="45" t="s">
        <v>59</v>
      </c>
      <c r="F100" s="44" t="s">
        <v>42</v>
      </c>
      <c r="G100" s="36"/>
      <c r="H100" s="43" t="s">
        <v>74</v>
      </c>
      <c r="I100" s="39">
        <f>I102+I117+I120+I123</f>
        <v>0</v>
      </c>
      <c r="J100" s="39">
        <f>J102+J117+J120+J123</f>
        <v>1211944000</v>
      </c>
      <c r="K100" s="39">
        <f>K102+K117+K120+K123</f>
        <v>1211944000</v>
      </c>
    </row>
    <row r="101" spans="3:11" ht="15">
      <c r="C101" s="44"/>
      <c r="D101" s="44"/>
      <c r="E101" s="44"/>
      <c r="F101" s="44"/>
      <c r="G101" s="36"/>
      <c r="H101" s="43"/>
      <c r="I101" s="42"/>
      <c r="J101" s="42"/>
      <c r="K101" s="1"/>
    </row>
    <row r="102" spans="3:11" ht="15">
      <c r="C102" s="38">
        <f>1</f>
        <v>1</v>
      </c>
      <c r="D102" s="45" t="s">
        <v>59</v>
      </c>
      <c r="E102" s="38">
        <v>1</v>
      </c>
      <c r="F102" s="38" t="s">
        <v>42</v>
      </c>
      <c r="G102" s="4"/>
      <c r="H102" s="27" t="s">
        <v>73</v>
      </c>
      <c r="I102" s="39"/>
      <c r="J102" s="39">
        <f>+J104+J108+J111+J114</f>
        <v>852573000</v>
      </c>
      <c r="K102" s="16">
        <f>+I102+J102</f>
        <v>852573000</v>
      </c>
    </row>
    <row r="103" spans="3:11" ht="15">
      <c r="C103" s="38"/>
      <c r="D103" s="38"/>
      <c r="E103" s="38"/>
      <c r="F103" s="38"/>
      <c r="G103" s="4"/>
      <c r="H103" s="27"/>
      <c r="I103" s="39"/>
      <c r="J103" s="39"/>
      <c r="K103" s="39"/>
    </row>
    <row r="104" spans="3:11" ht="15">
      <c r="C104" s="38">
        <f>1</f>
        <v>1</v>
      </c>
      <c r="D104" s="45" t="s">
        <v>59</v>
      </c>
      <c r="E104" s="38">
        <v>1</v>
      </c>
      <c r="F104" s="38">
        <v>1</v>
      </c>
      <c r="G104" s="17"/>
      <c r="H104" s="27" t="s">
        <v>72</v>
      </c>
      <c r="I104" s="39">
        <f>I105</f>
        <v>0</v>
      </c>
      <c r="J104" s="39">
        <f>J105</f>
        <v>676716000</v>
      </c>
      <c r="K104" s="39">
        <f>K105</f>
        <v>676716000</v>
      </c>
    </row>
    <row r="105" spans="3:11" ht="15">
      <c r="C105" s="31"/>
      <c r="D105" s="31"/>
      <c r="E105" s="31"/>
      <c r="F105" s="31"/>
      <c r="G105" s="4">
        <v>90</v>
      </c>
      <c r="H105" s="3" t="s">
        <v>0</v>
      </c>
      <c r="I105" s="40"/>
      <c r="J105" s="40">
        <f>'[1]DISTR, REC'!$I$14</f>
        <v>676716000</v>
      </c>
      <c r="K105" s="1">
        <f>I105+J105</f>
        <v>676716000</v>
      </c>
    </row>
    <row r="106" spans="3:11" ht="15">
      <c r="C106" s="31"/>
      <c r="D106" s="31"/>
      <c r="E106" s="31"/>
      <c r="F106" s="31"/>
      <c r="G106" s="4"/>
      <c r="H106" s="3"/>
      <c r="I106" s="40"/>
      <c r="J106" s="40"/>
      <c r="K106" s="1"/>
    </row>
    <row r="107" spans="3:11" ht="15">
      <c r="C107" s="31"/>
      <c r="D107" s="31"/>
      <c r="E107" s="31"/>
      <c r="F107" s="31"/>
      <c r="G107" s="4"/>
      <c r="H107" s="3" t="s">
        <v>70</v>
      </c>
      <c r="I107" s="40"/>
      <c r="J107" s="40"/>
      <c r="K107" s="1"/>
    </row>
    <row r="108" spans="3:11" ht="15">
      <c r="C108" s="38">
        <v>1</v>
      </c>
      <c r="D108" s="45" t="s">
        <v>59</v>
      </c>
      <c r="E108" s="38">
        <v>1</v>
      </c>
      <c r="F108" s="38">
        <v>2</v>
      </c>
      <c r="G108" s="17"/>
      <c r="H108" s="27" t="s">
        <v>71</v>
      </c>
      <c r="I108" s="39"/>
      <c r="J108" s="23">
        <f>+J109</f>
        <v>6068000</v>
      </c>
      <c r="K108" s="16">
        <f>I108+J108</f>
        <v>6068000</v>
      </c>
    </row>
    <row r="109" spans="3:11" ht="15">
      <c r="C109" s="31"/>
      <c r="D109" s="31"/>
      <c r="E109" s="31"/>
      <c r="F109" s="31"/>
      <c r="G109" s="4">
        <v>90</v>
      </c>
      <c r="H109" s="3" t="s">
        <v>0</v>
      </c>
      <c r="I109" s="40"/>
      <c r="J109" s="40">
        <f>'[1]DISTR, REC'!$I$15</f>
        <v>6068000</v>
      </c>
      <c r="K109" s="1">
        <f>I109+J109</f>
        <v>6068000</v>
      </c>
    </row>
    <row r="110" spans="3:11" ht="15">
      <c r="C110" s="31"/>
      <c r="D110" s="31"/>
      <c r="E110" s="31"/>
      <c r="F110" s="31"/>
      <c r="G110" s="4"/>
      <c r="H110" s="3" t="s">
        <v>70</v>
      </c>
      <c r="I110" s="40"/>
      <c r="J110" s="40"/>
      <c r="K110" s="1"/>
    </row>
    <row r="111" spans="3:11" ht="15">
      <c r="C111" s="52">
        <v>1</v>
      </c>
      <c r="D111" s="45" t="s">
        <v>59</v>
      </c>
      <c r="E111" s="52">
        <v>1</v>
      </c>
      <c r="F111" s="38">
        <v>5</v>
      </c>
      <c r="G111" s="17"/>
      <c r="H111" s="5" t="s">
        <v>69</v>
      </c>
      <c r="I111" s="39"/>
      <c r="J111" s="23">
        <f>+J112</f>
        <v>163494000</v>
      </c>
      <c r="K111" s="16">
        <f>I111+J111</f>
        <v>163494000</v>
      </c>
    </row>
    <row r="112" spans="3:11" ht="15">
      <c r="C112" s="51"/>
      <c r="D112" s="51"/>
      <c r="E112" s="51"/>
      <c r="F112" s="31"/>
      <c r="G112" s="4">
        <v>90</v>
      </c>
      <c r="H112" s="3" t="s">
        <v>0</v>
      </c>
      <c r="I112" s="40"/>
      <c r="J112" s="40">
        <f>'[1]DISTR, REC'!$I$18</f>
        <v>163494000</v>
      </c>
      <c r="K112" s="1">
        <f>I112+J112</f>
        <v>163494000</v>
      </c>
    </row>
    <row r="113" spans="3:11" ht="15">
      <c r="C113" s="51"/>
      <c r="D113" s="51"/>
      <c r="E113" s="51"/>
      <c r="F113" s="31"/>
      <c r="G113" s="4"/>
      <c r="H113" s="3"/>
      <c r="I113" s="40"/>
      <c r="J113" s="40"/>
      <c r="K113" s="1"/>
    </row>
    <row r="114" spans="3:11" ht="15">
      <c r="C114" s="18">
        <v>1</v>
      </c>
      <c r="D114" s="45" t="s">
        <v>59</v>
      </c>
      <c r="E114" s="18">
        <v>1</v>
      </c>
      <c r="F114" s="18">
        <v>7</v>
      </c>
      <c r="G114" s="17"/>
      <c r="H114" s="5" t="s">
        <v>68</v>
      </c>
      <c r="I114" s="39"/>
      <c r="J114" s="23">
        <f>+J115</f>
        <v>6295000</v>
      </c>
      <c r="K114" s="16">
        <f>I114+J114</f>
        <v>6295000</v>
      </c>
    </row>
    <row r="115" spans="3:11" ht="15">
      <c r="C115" s="21"/>
      <c r="D115" s="21"/>
      <c r="E115" s="21"/>
      <c r="F115" s="21"/>
      <c r="G115" s="4">
        <v>90</v>
      </c>
      <c r="H115" s="3" t="s">
        <v>0</v>
      </c>
      <c r="I115" s="40"/>
      <c r="J115" s="40">
        <f>'[1]DISTR, REC'!$I$19</f>
        <v>6295000</v>
      </c>
      <c r="K115" s="1">
        <f>I115+J115</f>
        <v>6295000</v>
      </c>
    </row>
    <row r="116" spans="3:11" ht="15">
      <c r="C116" s="51"/>
      <c r="D116" s="51"/>
      <c r="E116" s="51"/>
      <c r="F116" s="31"/>
      <c r="G116" s="4"/>
      <c r="H116" s="3"/>
      <c r="I116" s="40"/>
      <c r="J116" s="40"/>
      <c r="K116" s="1"/>
    </row>
    <row r="117" spans="3:11" ht="15">
      <c r="C117" s="38">
        <f>1</f>
        <v>1</v>
      </c>
      <c r="D117" s="45" t="s">
        <v>59</v>
      </c>
      <c r="E117" s="38">
        <v>2</v>
      </c>
      <c r="F117" s="38" t="s">
        <v>42</v>
      </c>
      <c r="G117" s="4"/>
      <c r="H117" s="27" t="s">
        <v>67</v>
      </c>
      <c r="I117" s="39">
        <f>SUM(I118:I119)</f>
        <v>0</v>
      </c>
      <c r="J117" s="39">
        <f>SUM(J118:J119)</f>
        <v>87400000</v>
      </c>
      <c r="K117" s="39">
        <f>SUM(K118:K119)</f>
        <v>87400000</v>
      </c>
    </row>
    <row r="118" spans="3:11" ht="15">
      <c r="C118" s="31"/>
      <c r="D118" s="31"/>
      <c r="E118" s="31"/>
      <c r="F118" s="31"/>
      <c r="G118" s="4">
        <v>90</v>
      </c>
      <c r="H118" s="3" t="s">
        <v>0</v>
      </c>
      <c r="I118" s="40"/>
      <c r="J118" s="25">
        <f>'[1]DISTR, REC'!$I$21</f>
        <v>87400000</v>
      </c>
      <c r="K118" s="1">
        <f>I118+J118</f>
        <v>87400000</v>
      </c>
    </row>
    <row r="119" spans="3:11" ht="15">
      <c r="C119" s="31"/>
      <c r="D119" s="31"/>
      <c r="E119" s="31"/>
      <c r="F119" s="31"/>
      <c r="G119" s="4"/>
      <c r="H119" s="3"/>
      <c r="I119" s="40"/>
      <c r="J119" s="40"/>
      <c r="K119" s="1"/>
    </row>
    <row r="120" spans="3:11" ht="15">
      <c r="C120" s="38">
        <f>1</f>
        <v>1</v>
      </c>
      <c r="D120" s="45" t="s">
        <v>59</v>
      </c>
      <c r="E120" s="38">
        <v>3</v>
      </c>
      <c r="F120" s="38" t="s">
        <v>42</v>
      </c>
      <c r="G120" s="4"/>
      <c r="H120" s="27" t="s">
        <v>66</v>
      </c>
      <c r="I120" s="39"/>
      <c r="J120" s="39">
        <f>+J121</f>
        <v>124544000</v>
      </c>
      <c r="K120" s="16">
        <f>+I120+J120</f>
        <v>124544000</v>
      </c>
    </row>
    <row r="121" spans="3:11" ht="15">
      <c r="C121" s="31"/>
      <c r="D121" s="31"/>
      <c r="E121" s="31"/>
      <c r="F121" s="31"/>
      <c r="G121" s="4" t="s">
        <v>1</v>
      </c>
      <c r="H121" s="3" t="s">
        <v>0</v>
      </c>
      <c r="I121" s="40"/>
      <c r="J121" s="25">
        <f>'[1]DISTR, REC'!$I$26</f>
        <v>124544000</v>
      </c>
      <c r="K121" s="1">
        <f>I121+J121</f>
        <v>124544000</v>
      </c>
    </row>
    <row r="122" spans="3:11" ht="15">
      <c r="C122" s="31"/>
      <c r="D122" s="31"/>
      <c r="E122" s="31"/>
      <c r="F122" s="31"/>
      <c r="G122" s="4"/>
      <c r="H122" s="3"/>
      <c r="I122" s="40"/>
      <c r="J122" s="40"/>
      <c r="K122" s="1"/>
    </row>
    <row r="123" spans="3:11" ht="15">
      <c r="C123" s="38">
        <v>1</v>
      </c>
      <c r="D123" s="45" t="s">
        <v>59</v>
      </c>
      <c r="E123" s="38">
        <v>4</v>
      </c>
      <c r="F123" s="38" t="s">
        <v>42</v>
      </c>
      <c r="G123" s="4"/>
      <c r="H123" s="27" t="s">
        <v>65</v>
      </c>
      <c r="I123" s="39"/>
      <c r="J123" s="39">
        <f>+J124</f>
        <v>147427000</v>
      </c>
      <c r="K123" s="16">
        <f>+I123+J123</f>
        <v>147427000</v>
      </c>
    </row>
    <row r="124" spans="3:11" ht="15">
      <c r="C124" s="31"/>
      <c r="D124" s="31"/>
      <c r="E124" s="31"/>
      <c r="F124" s="31"/>
      <c r="G124" s="4" t="s">
        <v>1</v>
      </c>
      <c r="H124" s="3" t="s">
        <v>0</v>
      </c>
      <c r="I124" s="40"/>
      <c r="J124" s="25">
        <f>'[1]DISTR, REC'!$I$27</f>
        <v>147427000</v>
      </c>
      <c r="K124" s="1">
        <f>I124+J124</f>
        <v>147427000</v>
      </c>
    </row>
    <row r="125" spans="3:11" ht="15">
      <c r="C125" s="31"/>
      <c r="D125" s="31"/>
      <c r="E125" s="31"/>
      <c r="F125" s="31"/>
      <c r="G125" s="4"/>
      <c r="H125" s="3"/>
      <c r="I125" s="40"/>
      <c r="J125" s="25"/>
      <c r="K125" s="1"/>
    </row>
    <row r="126" spans="3:11" ht="15">
      <c r="C126" s="44">
        <v>2</v>
      </c>
      <c r="D126" s="44"/>
      <c r="E126" s="44"/>
      <c r="F126" s="44" t="s">
        <v>42</v>
      </c>
      <c r="G126" s="36"/>
      <c r="H126" s="43" t="s">
        <v>64</v>
      </c>
      <c r="I126" s="39">
        <f>+I128+I132+I137</f>
        <v>2501614247</v>
      </c>
      <c r="J126" s="39">
        <f>+J128+J132+J137</f>
        <v>2161343000</v>
      </c>
      <c r="K126" s="39">
        <f>+K128+K132+K137</f>
        <v>4662957247</v>
      </c>
    </row>
    <row r="127" spans="3:11" ht="15">
      <c r="C127" s="50"/>
      <c r="D127" s="50"/>
      <c r="E127" s="50"/>
      <c r="F127" s="50"/>
      <c r="G127" s="36"/>
      <c r="H127" s="49"/>
      <c r="I127" s="48"/>
      <c r="J127" s="48"/>
      <c r="K127" s="1"/>
    </row>
    <row r="128" spans="3:11" ht="15">
      <c r="C128" s="38">
        <v>2</v>
      </c>
      <c r="D128" s="45" t="s">
        <v>59</v>
      </c>
      <c r="E128" s="38">
        <v>1</v>
      </c>
      <c r="F128" s="38" t="s">
        <v>42</v>
      </c>
      <c r="G128" s="4"/>
      <c r="H128" s="27" t="s">
        <v>63</v>
      </c>
      <c r="I128" s="39">
        <f>SUM(I129:I131)</f>
        <v>640000000</v>
      </c>
      <c r="J128" s="39">
        <f>SUM(J129:J131)</f>
        <v>902000000</v>
      </c>
      <c r="K128" s="16">
        <f>+I128+J128</f>
        <v>1542000000</v>
      </c>
    </row>
    <row r="129" spans="3:11" ht="15">
      <c r="C129" s="31"/>
      <c r="D129" s="31"/>
      <c r="E129" s="31"/>
      <c r="F129" s="31"/>
      <c r="G129" s="4" t="s">
        <v>23</v>
      </c>
      <c r="H129" s="3" t="s">
        <v>22</v>
      </c>
      <c r="I129" s="1">
        <f>'[1]DISTR, REC'!$H$29</f>
        <v>640000000</v>
      </c>
      <c r="J129" s="40"/>
      <c r="K129" s="1">
        <f>I129+J129</f>
        <v>640000000</v>
      </c>
    </row>
    <row r="130" spans="3:11" ht="15">
      <c r="C130" s="31"/>
      <c r="D130" s="31"/>
      <c r="E130" s="31"/>
      <c r="F130" s="31"/>
      <c r="G130" s="4" t="s">
        <v>1</v>
      </c>
      <c r="H130" s="3" t="s">
        <v>0</v>
      </c>
      <c r="I130" s="40"/>
      <c r="J130" s="25">
        <f>'[1]DISTR, REC'!$I$29</f>
        <v>902000000</v>
      </c>
      <c r="K130" s="1">
        <f>I130+J130</f>
        <v>902000000</v>
      </c>
    </row>
    <row r="131" spans="3:11" ht="15">
      <c r="C131" s="31"/>
      <c r="D131" s="31"/>
      <c r="E131" s="31"/>
      <c r="F131" s="31"/>
      <c r="G131" s="47" t="s">
        <v>61</v>
      </c>
      <c r="H131" s="46"/>
      <c r="I131" s="40"/>
      <c r="J131" s="25">
        <v>0</v>
      </c>
      <c r="K131" s="1">
        <f>I131+J131</f>
        <v>0</v>
      </c>
    </row>
    <row r="132" spans="3:11" ht="15">
      <c r="C132" s="38">
        <v>2</v>
      </c>
      <c r="D132" s="45" t="s">
        <v>59</v>
      </c>
      <c r="E132" s="38">
        <v>2</v>
      </c>
      <c r="F132" s="38" t="s">
        <v>42</v>
      </c>
      <c r="G132" s="4"/>
      <c r="H132" s="27" t="s">
        <v>62</v>
      </c>
      <c r="I132" s="39">
        <f>SUM(I133:I135)</f>
        <v>1861614247</v>
      </c>
      <c r="J132" s="39">
        <f>SUM(J133:J135)</f>
        <v>1154843000</v>
      </c>
      <c r="K132" s="39">
        <f>SUM(K133:K135)</f>
        <v>3016457247</v>
      </c>
    </row>
    <row r="133" spans="3:11" ht="15">
      <c r="C133" s="31"/>
      <c r="D133" s="31"/>
      <c r="E133" s="31"/>
      <c r="F133" s="31"/>
      <c r="G133" s="4" t="s">
        <v>23</v>
      </c>
      <c r="H133" s="3" t="s">
        <v>22</v>
      </c>
      <c r="I133" s="1">
        <f>'[1]DISTR, REC'!$H$33</f>
        <v>1861614247</v>
      </c>
      <c r="J133" s="25"/>
      <c r="K133" s="1">
        <f>I133+J133</f>
        <v>1861614247</v>
      </c>
    </row>
    <row r="134" spans="3:11" ht="15">
      <c r="C134" s="31"/>
      <c r="D134" s="31"/>
      <c r="E134" s="31"/>
      <c r="F134" s="31"/>
      <c r="G134" s="4" t="s">
        <v>1</v>
      </c>
      <c r="H134" s="3" t="s">
        <v>0</v>
      </c>
      <c r="I134" s="40"/>
      <c r="J134" s="25">
        <f>'[1]DISTR, REC'!$I$33</f>
        <v>1117243000</v>
      </c>
      <c r="K134" s="1">
        <f>I134+J134</f>
        <v>1117243000</v>
      </c>
    </row>
    <row r="135" spans="3:11" ht="15">
      <c r="C135" s="31"/>
      <c r="D135" s="31"/>
      <c r="E135" s="31"/>
      <c r="F135" s="31"/>
      <c r="G135" s="4" t="s">
        <v>61</v>
      </c>
      <c r="H135" s="3" t="s">
        <v>60</v>
      </c>
      <c r="I135" s="40"/>
      <c r="J135" s="25">
        <f>'[1]DISTR, REC'!$J$33</f>
        <v>37600000</v>
      </c>
      <c r="K135" s="1">
        <f>I135+J135</f>
        <v>37600000</v>
      </c>
    </row>
    <row r="136" spans="3:11" ht="15">
      <c r="C136" s="31"/>
      <c r="D136" s="31"/>
      <c r="E136" s="31"/>
      <c r="F136" s="31"/>
      <c r="G136" s="4"/>
      <c r="H136" s="3"/>
      <c r="I136" s="40"/>
      <c r="J136" s="40"/>
      <c r="K136" s="1"/>
    </row>
    <row r="137" spans="3:11" ht="15">
      <c r="C137" s="38">
        <v>2</v>
      </c>
      <c r="D137" s="45" t="s">
        <v>59</v>
      </c>
      <c r="E137" s="38">
        <v>3</v>
      </c>
      <c r="F137" s="38"/>
      <c r="G137" s="17"/>
      <c r="H137" s="27" t="s">
        <v>58</v>
      </c>
      <c r="I137" s="39">
        <f>SUM(I138:I138)</f>
        <v>0</v>
      </c>
      <c r="J137" s="39">
        <f>SUM(J138:J138)</f>
        <v>104500000</v>
      </c>
      <c r="K137" s="39">
        <f>SUM(K138:K138)</f>
        <v>104500000</v>
      </c>
    </row>
    <row r="138" spans="3:11" ht="15">
      <c r="C138" s="38"/>
      <c r="D138" s="45"/>
      <c r="E138" s="38"/>
      <c r="F138" s="38"/>
      <c r="G138" s="4" t="s">
        <v>1</v>
      </c>
      <c r="H138" s="3" t="s">
        <v>0</v>
      </c>
      <c r="I138" s="39"/>
      <c r="J138" s="40">
        <f>'[1]DISTR, REC'!$I$43</f>
        <v>104500000</v>
      </c>
      <c r="K138" s="1">
        <f>I138+J138</f>
        <v>104500000</v>
      </c>
    </row>
    <row r="139" spans="3:11" ht="15">
      <c r="C139" s="31"/>
      <c r="D139" s="31"/>
      <c r="E139" s="31"/>
      <c r="F139" s="31"/>
      <c r="G139" s="4"/>
      <c r="H139" s="3"/>
      <c r="I139" s="40"/>
      <c r="J139" s="40"/>
      <c r="K139" s="1"/>
    </row>
    <row r="140" spans="3:11" ht="15">
      <c r="C140" s="44">
        <v>3</v>
      </c>
      <c r="D140" s="44"/>
      <c r="E140" s="44"/>
      <c r="F140" s="44"/>
      <c r="G140" s="36"/>
      <c r="H140" s="43" t="s">
        <v>49</v>
      </c>
      <c r="I140" s="39">
        <f>+I142+I149</f>
        <v>178015550</v>
      </c>
      <c r="J140" s="39">
        <f>+J142+J149</f>
        <v>968533000</v>
      </c>
      <c r="K140" s="16">
        <f>+I140+J140</f>
        <v>1146548550</v>
      </c>
    </row>
    <row r="141" spans="3:11" ht="15">
      <c r="C141" s="44"/>
      <c r="D141" s="44"/>
      <c r="E141" s="44"/>
      <c r="F141" s="44"/>
      <c r="G141" s="36"/>
      <c r="H141" s="43"/>
      <c r="I141" s="39"/>
      <c r="J141" s="39"/>
      <c r="K141" s="16"/>
    </row>
    <row r="142" spans="3:11" ht="15">
      <c r="C142" s="44">
        <v>3</v>
      </c>
      <c r="D142" s="44">
        <v>2</v>
      </c>
      <c r="E142" s="44"/>
      <c r="F142" s="44"/>
      <c r="G142" s="36"/>
      <c r="H142" s="27" t="s">
        <v>48</v>
      </c>
      <c r="I142" s="39">
        <f>+I144</f>
        <v>6458550</v>
      </c>
      <c r="J142" s="39">
        <f>+J144</f>
        <v>10543000</v>
      </c>
      <c r="K142" s="39">
        <f>+K144</f>
        <v>17001550</v>
      </c>
    </row>
    <row r="143" spans="3:11" ht="15">
      <c r="C143" s="44"/>
      <c r="D143" s="44"/>
      <c r="E143" s="38"/>
      <c r="F143" s="44"/>
      <c r="G143" s="36"/>
      <c r="H143" s="43"/>
      <c r="I143" s="39"/>
      <c r="J143" s="39"/>
      <c r="K143" s="16"/>
    </row>
    <row r="144" spans="3:11" ht="15">
      <c r="C144" s="18">
        <v>3</v>
      </c>
      <c r="D144" s="18">
        <v>2</v>
      </c>
      <c r="E144" s="18">
        <v>1</v>
      </c>
      <c r="F144" s="18"/>
      <c r="G144" s="4"/>
      <c r="H144" s="33" t="s">
        <v>57</v>
      </c>
      <c r="I144" s="16">
        <f>I145</f>
        <v>6458550</v>
      </c>
      <c r="J144" s="23">
        <f>J145</f>
        <v>10543000</v>
      </c>
      <c r="K144" s="16">
        <f>K145</f>
        <v>17001550</v>
      </c>
    </row>
    <row r="145" spans="3:11" ht="15">
      <c r="C145" s="18">
        <v>3</v>
      </c>
      <c r="D145" s="18">
        <v>2</v>
      </c>
      <c r="E145" s="18">
        <v>1</v>
      </c>
      <c r="F145" s="18">
        <v>1</v>
      </c>
      <c r="G145" s="17" t="s">
        <v>42</v>
      </c>
      <c r="H145" s="5" t="s">
        <v>56</v>
      </c>
      <c r="I145" s="16">
        <f>SUM(I146:I147)</f>
        <v>6458550</v>
      </c>
      <c r="J145" s="23">
        <f>SUM(J146:J147)</f>
        <v>10543000</v>
      </c>
      <c r="K145" s="16">
        <f>I145+J145</f>
        <v>17001550</v>
      </c>
    </row>
    <row r="146" spans="3:11" ht="15">
      <c r="C146" s="21"/>
      <c r="D146" s="21"/>
      <c r="E146" s="21"/>
      <c r="F146" s="21"/>
      <c r="G146" s="4" t="s">
        <v>23</v>
      </c>
      <c r="H146" s="11" t="s">
        <v>22</v>
      </c>
      <c r="I146" s="1">
        <f>'[1]DISTR, REC'!$H$49</f>
        <v>6458550</v>
      </c>
      <c r="J146" s="25"/>
      <c r="K146" s="1">
        <f>I146+J146</f>
        <v>6458550</v>
      </c>
    </row>
    <row r="147" spans="3:11" ht="15">
      <c r="C147" s="21"/>
      <c r="D147" s="21"/>
      <c r="E147" s="21"/>
      <c r="F147" s="21"/>
      <c r="G147" s="4" t="s">
        <v>1</v>
      </c>
      <c r="H147" s="3" t="s">
        <v>0</v>
      </c>
      <c r="I147" s="1"/>
      <c r="J147" s="25">
        <f>'[1]DISTR, REC'!$I$49</f>
        <v>10543000</v>
      </c>
      <c r="K147" s="1">
        <f>I147+J147</f>
        <v>10543000</v>
      </c>
    </row>
    <row r="148" spans="3:11" ht="15">
      <c r="C148" s="44"/>
      <c r="D148" s="44"/>
      <c r="E148" s="44"/>
      <c r="F148" s="44"/>
      <c r="G148" s="36"/>
      <c r="H148" s="43"/>
      <c r="I148" s="42"/>
      <c r="J148" s="42"/>
      <c r="K148" s="1"/>
    </row>
    <row r="149" spans="3:11" ht="15">
      <c r="C149" s="38">
        <v>3</v>
      </c>
      <c r="D149" s="38">
        <v>6</v>
      </c>
      <c r="E149" s="38"/>
      <c r="F149" s="38"/>
      <c r="G149" s="17"/>
      <c r="H149" s="27" t="s">
        <v>55</v>
      </c>
      <c r="I149" s="16">
        <f>+I155</f>
        <v>171557000</v>
      </c>
      <c r="J149" s="23">
        <f>+J151+J155</f>
        <v>957990000</v>
      </c>
      <c r="K149" s="16">
        <f>I149+J149</f>
        <v>1129547000</v>
      </c>
    </row>
    <row r="150" spans="3:11" ht="15">
      <c r="C150" s="31"/>
      <c r="D150" s="31"/>
      <c r="E150" s="31"/>
      <c r="F150" s="31"/>
      <c r="G150" s="4"/>
      <c r="H150" s="3"/>
      <c r="I150" s="40"/>
      <c r="J150" s="40"/>
      <c r="K150" s="1"/>
    </row>
    <row r="151" spans="3:11" ht="15">
      <c r="C151" s="18">
        <v>3</v>
      </c>
      <c r="D151" s="18">
        <v>6</v>
      </c>
      <c r="E151" s="18">
        <v>1</v>
      </c>
      <c r="F151" s="18"/>
      <c r="G151" s="17"/>
      <c r="H151" s="33" t="s">
        <v>54</v>
      </c>
      <c r="I151" s="23">
        <f>I152</f>
        <v>0</v>
      </c>
      <c r="J151" s="23">
        <f>J152</f>
        <v>314500000</v>
      </c>
      <c r="K151" s="23">
        <f>K152</f>
        <v>314500000</v>
      </c>
    </row>
    <row r="152" spans="3:11" ht="15">
      <c r="C152" s="21"/>
      <c r="D152" s="21"/>
      <c r="E152" s="21"/>
      <c r="F152" s="21"/>
      <c r="G152" s="4" t="s">
        <v>1</v>
      </c>
      <c r="H152" s="28" t="s">
        <v>0</v>
      </c>
      <c r="I152" s="41"/>
      <c r="J152" s="25">
        <f>'[1]DISTR, REC'!$I$56</f>
        <v>314500000</v>
      </c>
      <c r="K152" s="1">
        <f>I152+J152</f>
        <v>314500000</v>
      </c>
    </row>
    <row r="153" spans="3:11" ht="15">
      <c r="C153" s="31"/>
      <c r="D153" s="31"/>
      <c r="E153" s="31"/>
      <c r="F153" s="31"/>
      <c r="G153" s="4"/>
      <c r="H153" s="3"/>
      <c r="I153" s="40"/>
      <c r="J153" s="40"/>
      <c r="K153" s="1"/>
    </row>
    <row r="154" spans="3:11" ht="15">
      <c r="C154" s="38">
        <v>3</v>
      </c>
      <c r="D154" s="38">
        <v>6</v>
      </c>
      <c r="E154" s="38">
        <v>3</v>
      </c>
      <c r="F154" s="38"/>
      <c r="G154" s="17"/>
      <c r="H154" s="27" t="s">
        <v>53</v>
      </c>
      <c r="I154" s="39"/>
      <c r="J154" s="39"/>
      <c r="K154" s="16"/>
    </row>
    <row r="155" spans="3:11" ht="15">
      <c r="C155" s="38"/>
      <c r="D155" s="38"/>
      <c r="E155" s="38"/>
      <c r="F155" s="38"/>
      <c r="G155" s="17"/>
      <c r="H155" s="27" t="s">
        <v>52</v>
      </c>
      <c r="I155" s="16">
        <f>+I156</f>
        <v>171557000</v>
      </c>
      <c r="J155" s="23">
        <f>+J156</f>
        <v>643490000</v>
      </c>
      <c r="K155" s="16">
        <f>I155+J155</f>
        <v>815047000</v>
      </c>
    </row>
    <row r="156" spans="3:11" ht="15">
      <c r="C156" s="38">
        <v>3</v>
      </c>
      <c r="D156" s="38">
        <v>6</v>
      </c>
      <c r="E156" s="38">
        <v>3</v>
      </c>
      <c r="F156" s="38">
        <v>3</v>
      </c>
      <c r="G156" s="17"/>
      <c r="H156" s="27" t="s">
        <v>51</v>
      </c>
      <c r="I156" s="16">
        <f>SUM(I157:I158)</f>
        <v>171557000</v>
      </c>
      <c r="J156" s="23">
        <f>SUM(J157:J158)</f>
        <v>643490000</v>
      </c>
      <c r="K156" s="16">
        <f>I156+J156</f>
        <v>815047000</v>
      </c>
    </row>
    <row r="157" spans="3:11" ht="15">
      <c r="C157" s="38"/>
      <c r="D157" s="38"/>
      <c r="E157" s="38"/>
      <c r="F157" s="38"/>
      <c r="G157" s="4" t="s">
        <v>23</v>
      </c>
      <c r="H157" s="11" t="s">
        <v>22</v>
      </c>
      <c r="I157" s="1">
        <f>'[1]DISTR, REC'!$H$58</f>
        <v>171557000</v>
      </c>
      <c r="J157" s="23"/>
      <c r="K157" s="1">
        <f>I157+J157</f>
        <v>171557000</v>
      </c>
    </row>
    <row r="158" spans="3:11" ht="15">
      <c r="C158" s="31"/>
      <c r="D158" s="31"/>
      <c r="E158" s="31"/>
      <c r="F158" s="31"/>
      <c r="G158" s="4" t="s">
        <v>1</v>
      </c>
      <c r="H158" s="3" t="s">
        <v>0</v>
      </c>
      <c r="I158" s="1"/>
      <c r="J158" s="25">
        <f>'[1]DISTR, REC'!$I$60</f>
        <v>643490000</v>
      </c>
      <c r="K158" s="1">
        <f>I158+J158</f>
        <v>643490000</v>
      </c>
    </row>
    <row r="159" spans="3:11" ht="15">
      <c r="C159" s="31"/>
      <c r="D159" s="31"/>
      <c r="E159" s="31"/>
      <c r="F159" s="31"/>
      <c r="G159" s="4"/>
      <c r="H159" s="3"/>
      <c r="I159" s="1"/>
      <c r="J159" s="25"/>
      <c r="K159" s="1"/>
    </row>
    <row r="160" spans="3:11" ht="15">
      <c r="C160" s="31"/>
      <c r="D160" s="31"/>
      <c r="E160" s="31"/>
      <c r="F160" s="31"/>
      <c r="G160" s="4"/>
      <c r="H160" s="5" t="s">
        <v>50</v>
      </c>
      <c r="I160" s="1"/>
      <c r="J160" s="25"/>
      <c r="K160" s="1"/>
    </row>
    <row r="161" spans="3:11" ht="15">
      <c r="C161" s="31"/>
      <c r="D161" s="31"/>
      <c r="E161" s="31"/>
      <c r="F161" s="31"/>
      <c r="G161" s="4"/>
      <c r="H161" s="5"/>
      <c r="I161" s="1"/>
      <c r="J161" s="25"/>
      <c r="K161" s="1"/>
    </row>
    <row r="162" spans="3:11" ht="15">
      <c r="C162" s="37">
        <v>3</v>
      </c>
      <c r="D162" s="37"/>
      <c r="E162" s="37"/>
      <c r="F162" s="37"/>
      <c r="G162" s="36"/>
      <c r="H162" s="35" t="s">
        <v>49</v>
      </c>
      <c r="I162" s="16">
        <f>+I163+I170</f>
        <v>18088653115</v>
      </c>
      <c r="J162" s="16">
        <f>+J163+J170</f>
        <v>0</v>
      </c>
      <c r="K162" s="16">
        <f>+K163+K170</f>
        <v>18088653115</v>
      </c>
    </row>
    <row r="163" spans="3:11" ht="15">
      <c r="C163" s="18">
        <v>3</v>
      </c>
      <c r="D163" s="18">
        <v>2</v>
      </c>
      <c r="E163" s="18"/>
      <c r="F163" s="18"/>
      <c r="G163" s="4"/>
      <c r="H163" s="33" t="s">
        <v>48</v>
      </c>
      <c r="I163" s="16">
        <f>I165</f>
        <v>334975058</v>
      </c>
      <c r="J163" s="16">
        <f>J165</f>
        <v>0</v>
      </c>
      <c r="K163" s="16">
        <f>K165</f>
        <v>334975058</v>
      </c>
    </row>
    <row r="164" spans="3:11" ht="15">
      <c r="C164" s="18">
        <v>3</v>
      </c>
      <c r="D164" s="18">
        <v>2</v>
      </c>
      <c r="E164" s="18">
        <v>2</v>
      </c>
      <c r="F164" s="18"/>
      <c r="G164" s="17"/>
      <c r="H164" s="5" t="s">
        <v>47</v>
      </c>
      <c r="I164" s="16"/>
      <c r="J164" s="16"/>
      <c r="K164" s="16"/>
    </row>
    <row r="165" spans="3:11" ht="15">
      <c r="C165" s="18"/>
      <c r="D165" s="18"/>
      <c r="E165" s="18"/>
      <c r="F165" s="18"/>
      <c r="G165" s="17"/>
      <c r="H165" s="5" t="s">
        <v>46</v>
      </c>
      <c r="I165" s="16">
        <f aca="true" t="shared" si="0" ref="I165:K166">I166</f>
        <v>334975058</v>
      </c>
      <c r="J165" s="16">
        <f t="shared" si="0"/>
        <v>0</v>
      </c>
      <c r="K165" s="16">
        <f t="shared" si="0"/>
        <v>334975058</v>
      </c>
    </row>
    <row r="166" spans="3:11" ht="15">
      <c r="C166" s="18">
        <v>3</v>
      </c>
      <c r="D166" s="18">
        <v>2</v>
      </c>
      <c r="E166" s="18">
        <v>2</v>
      </c>
      <c r="F166" s="18">
        <v>1</v>
      </c>
      <c r="G166" s="17" t="s">
        <v>42</v>
      </c>
      <c r="H166" s="32" t="s">
        <v>45</v>
      </c>
      <c r="I166" s="16">
        <f t="shared" si="0"/>
        <v>334975058</v>
      </c>
      <c r="J166" s="16">
        <f t="shared" si="0"/>
        <v>0</v>
      </c>
      <c r="K166" s="16">
        <f t="shared" si="0"/>
        <v>334975058</v>
      </c>
    </row>
    <row r="167" spans="3:11" ht="15">
      <c r="C167" s="21"/>
      <c r="D167" s="21"/>
      <c r="E167" s="21"/>
      <c r="F167" s="21"/>
      <c r="G167" s="4" t="s">
        <v>23</v>
      </c>
      <c r="H167" s="11" t="s">
        <v>22</v>
      </c>
      <c r="I167" s="1">
        <f>'[1]DISTR, REC'!$M$51</f>
        <v>334975058</v>
      </c>
      <c r="J167" s="25"/>
      <c r="K167" s="1">
        <f>SUM(I167:J167)</f>
        <v>334975058</v>
      </c>
    </row>
    <row r="168" spans="3:11" ht="15">
      <c r="C168" s="21"/>
      <c r="D168" s="21"/>
      <c r="E168" s="21"/>
      <c r="F168" s="21"/>
      <c r="G168" s="4"/>
      <c r="H168" s="34"/>
      <c r="I168" s="1"/>
      <c r="J168" s="25"/>
      <c r="K168" s="1"/>
    </row>
    <row r="169" spans="3:11" ht="15">
      <c r="C169" s="18">
        <v>3</v>
      </c>
      <c r="D169" s="18">
        <v>5</v>
      </c>
      <c r="E169" s="18"/>
      <c r="F169" s="18"/>
      <c r="G169" s="17"/>
      <c r="H169" s="33" t="s">
        <v>44</v>
      </c>
      <c r="I169" s="16"/>
      <c r="J169" s="16"/>
      <c r="K169" s="16"/>
    </row>
    <row r="170" spans="3:11" ht="15">
      <c r="C170" s="18"/>
      <c r="D170" s="18"/>
      <c r="E170" s="18"/>
      <c r="F170" s="18"/>
      <c r="G170" s="17"/>
      <c r="H170" s="33" t="s">
        <v>43</v>
      </c>
      <c r="I170" s="16">
        <f aca="true" t="shared" si="1" ref="I170:K171">I171</f>
        <v>17753678057</v>
      </c>
      <c r="J170" s="16">
        <f t="shared" si="1"/>
        <v>0</v>
      </c>
      <c r="K170" s="16">
        <f t="shared" si="1"/>
        <v>17753678057</v>
      </c>
    </row>
    <row r="171" spans="3:11" ht="15">
      <c r="C171" s="18">
        <v>3</v>
      </c>
      <c r="D171" s="18">
        <v>5</v>
      </c>
      <c r="E171" s="18">
        <v>1</v>
      </c>
      <c r="F171" s="18" t="s">
        <v>42</v>
      </c>
      <c r="G171" s="17" t="s">
        <v>42</v>
      </c>
      <c r="H171" s="32" t="s">
        <v>41</v>
      </c>
      <c r="I171" s="16">
        <f t="shared" si="1"/>
        <v>17753678057</v>
      </c>
      <c r="J171" s="16">
        <f t="shared" si="1"/>
        <v>0</v>
      </c>
      <c r="K171" s="16">
        <f t="shared" si="1"/>
        <v>17753678057</v>
      </c>
    </row>
    <row r="172" spans="3:11" ht="15">
      <c r="C172" s="21"/>
      <c r="D172" s="21"/>
      <c r="E172" s="21"/>
      <c r="F172" s="21"/>
      <c r="G172" s="4" t="s">
        <v>23</v>
      </c>
      <c r="H172" s="11" t="s">
        <v>22</v>
      </c>
      <c r="I172" s="1">
        <f>'[1]DISTR, REC'!$M$54</f>
        <v>17753678057</v>
      </c>
      <c r="J172" s="25"/>
      <c r="K172" s="1">
        <f>SUM(I172:J172)</f>
        <v>17753678057</v>
      </c>
    </row>
    <row r="173" spans="3:11" ht="15">
      <c r="C173" s="31"/>
      <c r="D173" s="31"/>
      <c r="E173" s="31"/>
      <c r="F173" s="31"/>
      <c r="G173" s="4"/>
      <c r="H173" s="3"/>
      <c r="I173" s="1"/>
      <c r="J173" s="25"/>
      <c r="K173" s="1"/>
    </row>
    <row r="174" spans="3:11" ht="15">
      <c r="C174" s="18"/>
      <c r="D174" s="18"/>
      <c r="E174" s="18"/>
      <c r="F174" s="18"/>
      <c r="G174" s="4"/>
      <c r="H174" s="5" t="s">
        <v>40</v>
      </c>
      <c r="I174" s="23">
        <f>I176</f>
        <v>2910595446</v>
      </c>
      <c r="J174" s="23">
        <f>J176</f>
        <v>2984661866</v>
      </c>
      <c r="K174" s="23">
        <f>K176</f>
        <v>5895257312</v>
      </c>
    </row>
    <row r="175" spans="3:11" ht="15">
      <c r="C175" s="18"/>
      <c r="D175" s="18"/>
      <c r="E175" s="18"/>
      <c r="F175" s="18"/>
      <c r="G175" s="4"/>
      <c r="H175" s="5"/>
      <c r="I175" s="16"/>
      <c r="J175" s="16"/>
      <c r="K175" s="16"/>
    </row>
    <row r="176" spans="3:11" ht="15">
      <c r="C176" s="18"/>
      <c r="D176" s="18"/>
      <c r="E176" s="18"/>
      <c r="F176" s="18"/>
      <c r="G176" s="4"/>
      <c r="H176" s="5" t="s">
        <v>39</v>
      </c>
      <c r="I176" s="16">
        <f>I178</f>
        <v>2910595446</v>
      </c>
      <c r="J176" s="16">
        <f>J178</f>
        <v>2984661866</v>
      </c>
      <c r="K176" s="16">
        <f>K178</f>
        <v>5895257312</v>
      </c>
    </row>
    <row r="177" spans="3:11" ht="15">
      <c r="C177" s="18"/>
      <c r="D177" s="18"/>
      <c r="E177" s="18"/>
      <c r="F177" s="18"/>
      <c r="G177" s="4"/>
      <c r="H177" s="5"/>
      <c r="I177" s="16"/>
      <c r="J177" s="23"/>
      <c r="K177" s="16"/>
    </row>
    <row r="178" spans="3:11" ht="15">
      <c r="C178" s="18"/>
      <c r="D178" s="18"/>
      <c r="E178" s="18"/>
      <c r="F178" s="18"/>
      <c r="G178" s="4"/>
      <c r="H178" s="5" t="s">
        <v>38</v>
      </c>
      <c r="I178" s="16">
        <f>SUM(I179:I180)</f>
        <v>2910595446</v>
      </c>
      <c r="J178" s="16">
        <f>SUM(J179:J180)</f>
        <v>2984661866</v>
      </c>
      <c r="K178" s="16">
        <f>SUM(K179:K180)</f>
        <v>5895257312</v>
      </c>
    </row>
    <row r="179" spans="3:11" ht="15">
      <c r="C179" s="18"/>
      <c r="D179" s="18"/>
      <c r="E179" s="18"/>
      <c r="F179" s="18"/>
      <c r="G179" s="4" t="s">
        <v>23</v>
      </c>
      <c r="H179" s="11" t="s">
        <v>22</v>
      </c>
      <c r="I179" s="1">
        <f>+I182+I195+I203+I211+I218</f>
        <v>2910595446</v>
      </c>
      <c r="J179" s="25"/>
      <c r="K179" s="1">
        <f>I179+J179</f>
        <v>2910595446</v>
      </c>
    </row>
    <row r="180" spans="3:11" ht="15">
      <c r="C180" s="18"/>
      <c r="D180" s="18"/>
      <c r="E180" s="18"/>
      <c r="F180" s="18"/>
      <c r="G180" s="4" t="s">
        <v>1</v>
      </c>
      <c r="H180" s="3" t="s">
        <v>0</v>
      </c>
      <c r="I180" s="1"/>
      <c r="J180" s="25">
        <f>+J182+J195+J203+J211+J218</f>
        <v>2984661866</v>
      </c>
      <c r="K180" s="1">
        <f>I180+J180</f>
        <v>2984661866</v>
      </c>
    </row>
    <row r="181" spans="3:11" ht="15">
      <c r="C181" s="18"/>
      <c r="D181" s="18"/>
      <c r="E181" s="18"/>
      <c r="F181" s="18"/>
      <c r="G181" s="4"/>
      <c r="H181" s="3"/>
      <c r="I181" s="1"/>
      <c r="J181" s="25"/>
      <c r="K181" s="1"/>
    </row>
    <row r="182" spans="3:11" ht="36">
      <c r="C182" s="18">
        <v>111</v>
      </c>
      <c r="D182" s="18"/>
      <c r="E182" s="18"/>
      <c r="F182" s="18"/>
      <c r="G182" s="4"/>
      <c r="H182" s="20" t="s">
        <v>37</v>
      </c>
      <c r="I182" s="16">
        <f>I184</f>
        <v>1400000000</v>
      </c>
      <c r="J182" s="16">
        <f>J184</f>
        <v>100000000</v>
      </c>
      <c r="K182" s="16">
        <f>K184</f>
        <v>1500000000</v>
      </c>
    </row>
    <row r="183" spans="3:11" ht="15">
      <c r="C183" s="18"/>
      <c r="D183" s="18"/>
      <c r="E183" s="18"/>
      <c r="F183" s="18"/>
      <c r="G183" s="4"/>
      <c r="H183" s="20"/>
      <c r="I183" s="16"/>
      <c r="J183" s="16"/>
      <c r="K183" s="16"/>
    </row>
    <row r="184" spans="3:11" ht="15">
      <c r="C184" s="18">
        <v>111</v>
      </c>
      <c r="D184" s="18">
        <v>705</v>
      </c>
      <c r="E184" s="18"/>
      <c r="F184" s="18"/>
      <c r="G184" s="17"/>
      <c r="H184" s="27" t="s">
        <v>26</v>
      </c>
      <c r="I184" s="16">
        <f>+I186+I189+I192</f>
        <v>1400000000</v>
      </c>
      <c r="J184" s="16">
        <f>+J186+J189+J192</f>
        <v>100000000</v>
      </c>
      <c r="K184" s="16">
        <f>+K186+K189+K192</f>
        <v>1500000000</v>
      </c>
    </row>
    <row r="185" spans="3:11" ht="15">
      <c r="C185" s="18"/>
      <c r="D185" s="18"/>
      <c r="E185" s="18"/>
      <c r="F185" s="18"/>
      <c r="G185" s="4"/>
      <c r="H185" s="3"/>
      <c r="I185" s="1"/>
      <c r="J185" s="25"/>
      <c r="K185" s="1"/>
    </row>
    <row r="186" spans="3:11" ht="15">
      <c r="C186" s="21">
        <v>111</v>
      </c>
      <c r="D186" s="21">
        <v>705</v>
      </c>
      <c r="E186" s="30" t="s">
        <v>36</v>
      </c>
      <c r="F186" s="18"/>
      <c r="G186" s="4"/>
      <c r="H186" s="22" t="s">
        <v>35</v>
      </c>
      <c r="I186" s="1">
        <f>I187</f>
        <v>900000000</v>
      </c>
      <c r="J186" s="1">
        <f>J187</f>
        <v>0</v>
      </c>
      <c r="K186" s="1">
        <f>K187</f>
        <v>900000000</v>
      </c>
    </row>
    <row r="187" spans="3:11" ht="15">
      <c r="C187" s="18"/>
      <c r="D187" s="18"/>
      <c r="E187" s="18"/>
      <c r="F187" s="18"/>
      <c r="G187" s="4" t="s">
        <v>23</v>
      </c>
      <c r="H187" s="11" t="s">
        <v>22</v>
      </c>
      <c r="I187" s="1">
        <v>900000000</v>
      </c>
      <c r="J187" s="25"/>
      <c r="K187" s="1">
        <f>I187+J187</f>
        <v>900000000</v>
      </c>
    </row>
    <row r="188" spans="3:11" ht="15">
      <c r="C188" s="18"/>
      <c r="D188" s="18"/>
      <c r="E188" s="18"/>
      <c r="F188" s="18"/>
      <c r="G188" s="4"/>
      <c r="H188" s="3"/>
      <c r="I188" s="1"/>
      <c r="J188" s="25"/>
      <c r="K188" s="1"/>
    </row>
    <row r="189" spans="3:11" ht="60">
      <c r="C189" s="21">
        <v>111</v>
      </c>
      <c r="D189" s="21">
        <v>705</v>
      </c>
      <c r="E189" s="30" t="s">
        <v>34</v>
      </c>
      <c r="F189" s="18"/>
      <c r="G189" s="18"/>
      <c r="H189" s="29" t="s">
        <v>33</v>
      </c>
      <c r="I189" s="1">
        <f>I190</f>
        <v>500000000</v>
      </c>
      <c r="J189" s="1">
        <f>J190</f>
        <v>0</v>
      </c>
      <c r="K189" s="1">
        <f>I189+J189</f>
        <v>500000000</v>
      </c>
    </row>
    <row r="190" spans="3:11" ht="15">
      <c r="C190" s="18"/>
      <c r="D190" s="18"/>
      <c r="E190" s="18"/>
      <c r="F190" s="18"/>
      <c r="G190" s="4" t="s">
        <v>23</v>
      </c>
      <c r="H190" s="11" t="s">
        <v>22</v>
      </c>
      <c r="I190" s="1">
        <v>500000000</v>
      </c>
      <c r="J190" s="25"/>
      <c r="K190" s="1">
        <f>I190+J190</f>
        <v>500000000</v>
      </c>
    </row>
    <row r="191" spans="3:11" ht="15">
      <c r="C191" s="18"/>
      <c r="D191" s="18"/>
      <c r="E191" s="18"/>
      <c r="F191" s="18"/>
      <c r="G191" s="4"/>
      <c r="H191" s="3"/>
      <c r="I191" s="1"/>
      <c r="J191" s="25"/>
      <c r="K191" s="1"/>
    </row>
    <row r="192" spans="3:11" ht="48">
      <c r="C192" s="21">
        <v>111</v>
      </c>
      <c r="D192" s="21">
        <v>705</v>
      </c>
      <c r="E192" s="4" t="s">
        <v>32</v>
      </c>
      <c r="F192" s="18"/>
      <c r="G192" s="4"/>
      <c r="H192" s="29" t="s">
        <v>31</v>
      </c>
      <c r="I192" s="1">
        <f>I193</f>
        <v>0</v>
      </c>
      <c r="J192" s="1">
        <f>J193</f>
        <v>100000000</v>
      </c>
      <c r="K192" s="1">
        <f>K193</f>
        <v>100000000</v>
      </c>
    </row>
    <row r="193" spans="3:11" ht="15">
      <c r="C193" s="18"/>
      <c r="D193" s="18"/>
      <c r="E193" s="18"/>
      <c r="F193" s="18"/>
      <c r="G193" s="4" t="s">
        <v>1</v>
      </c>
      <c r="H193" s="3" t="s">
        <v>0</v>
      </c>
      <c r="I193" s="1"/>
      <c r="J193" s="25">
        <v>100000000</v>
      </c>
      <c r="K193" s="1">
        <f>I193+J193</f>
        <v>100000000</v>
      </c>
    </row>
    <row r="194" spans="3:11" ht="15">
      <c r="C194" s="18"/>
      <c r="D194" s="18"/>
      <c r="E194" s="18"/>
      <c r="F194" s="18"/>
      <c r="G194" s="4"/>
      <c r="H194" s="20"/>
      <c r="I194" s="16"/>
      <c r="J194" s="16"/>
      <c r="K194" s="16"/>
    </row>
    <row r="195" spans="3:11" ht="48">
      <c r="C195" s="18">
        <v>211</v>
      </c>
      <c r="D195" s="18"/>
      <c r="E195" s="18"/>
      <c r="F195" s="18"/>
      <c r="G195" s="4"/>
      <c r="H195" s="20" t="s">
        <v>30</v>
      </c>
      <c r="I195" s="16">
        <f>I199</f>
        <v>200000000</v>
      </c>
      <c r="J195" s="16">
        <f>J199</f>
        <v>0</v>
      </c>
      <c r="K195" s="16">
        <f>K199</f>
        <v>200000000</v>
      </c>
    </row>
    <row r="196" spans="3:11" ht="15">
      <c r="C196" s="18"/>
      <c r="D196" s="18"/>
      <c r="E196" s="18"/>
      <c r="F196" s="18"/>
      <c r="G196" s="4"/>
      <c r="H196" s="26"/>
      <c r="I196" s="1"/>
      <c r="J196" s="25"/>
      <c r="K196" s="1"/>
    </row>
    <row r="197" spans="3:11" ht="15">
      <c r="C197" s="18">
        <v>211</v>
      </c>
      <c r="D197" s="18">
        <v>705</v>
      </c>
      <c r="E197" s="18"/>
      <c r="F197" s="18"/>
      <c r="G197" s="17"/>
      <c r="H197" s="27" t="s">
        <v>26</v>
      </c>
      <c r="I197" s="1"/>
      <c r="J197" s="25"/>
      <c r="K197" s="1"/>
    </row>
    <row r="198" spans="3:11" ht="15">
      <c r="C198" s="18"/>
      <c r="D198" s="18"/>
      <c r="E198" s="18"/>
      <c r="F198" s="18"/>
      <c r="G198" s="17"/>
      <c r="H198" s="27"/>
      <c r="I198" s="1"/>
      <c r="J198" s="25"/>
      <c r="K198" s="1"/>
    </row>
    <row r="199" spans="3:11" ht="36">
      <c r="C199" s="21">
        <v>211</v>
      </c>
      <c r="D199" s="21">
        <v>705</v>
      </c>
      <c r="E199" s="30" t="s">
        <v>29</v>
      </c>
      <c r="F199" s="21"/>
      <c r="G199" s="5"/>
      <c r="H199" s="29" t="s">
        <v>28</v>
      </c>
      <c r="I199" s="1">
        <f>+I200</f>
        <v>200000000</v>
      </c>
      <c r="J199" s="25"/>
      <c r="K199" s="1">
        <f>I199+J199</f>
        <v>200000000</v>
      </c>
    </row>
    <row r="200" spans="3:11" ht="15">
      <c r="C200" s="18"/>
      <c r="D200" s="18"/>
      <c r="E200" s="18"/>
      <c r="F200" s="18"/>
      <c r="G200" s="4" t="s">
        <v>23</v>
      </c>
      <c r="H200" s="28" t="s">
        <v>22</v>
      </c>
      <c r="I200" s="11">
        <v>200000000</v>
      </c>
      <c r="J200" s="25"/>
      <c r="K200" s="1">
        <f>I200+J200</f>
        <v>200000000</v>
      </c>
    </row>
    <row r="201" spans="3:11" ht="15">
      <c r="C201" s="18"/>
      <c r="D201" s="18"/>
      <c r="E201" s="18"/>
      <c r="F201" s="18"/>
      <c r="G201" s="4"/>
      <c r="H201" s="28"/>
      <c r="I201" s="11"/>
      <c r="J201" s="25"/>
      <c r="K201" s="1"/>
    </row>
    <row r="202" spans="3:11" ht="15">
      <c r="C202" s="18"/>
      <c r="D202" s="18"/>
      <c r="E202" s="18"/>
      <c r="F202" s="18"/>
      <c r="G202" s="4"/>
      <c r="H202" s="11"/>
      <c r="I202" s="11"/>
      <c r="J202" s="25"/>
      <c r="K202" s="1"/>
    </row>
    <row r="203" spans="3:11" ht="48">
      <c r="C203" s="18">
        <v>221</v>
      </c>
      <c r="D203" s="18"/>
      <c r="E203" s="18"/>
      <c r="F203" s="18"/>
      <c r="G203" s="4"/>
      <c r="H203" s="20" t="s">
        <v>27</v>
      </c>
      <c r="I203" s="16">
        <f>I207</f>
        <v>1310595446</v>
      </c>
      <c r="J203" s="16">
        <f>J207</f>
        <v>1521055000</v>
      </c>
      <c r="K203" s="16">
        <f>K207</f>
        <v>2831650446</v>
      </c>
    </row>
    <row r="204" spans="3:11" ht="15">
      <c r="C204" s="18"/>
      <c r="D204" s="18"/>
      <c r="E204" s="18"/>
      <c r="F204" s="18"/>
      <c r="G204" s="4"/>
      <c r="H204" s="20"/>
      <c r="I204" s="16"/>
      <c r="J204" s="16"/>
      <c r="K204" s="16"/>
    </row>
    <row r="205" spans="3:11" ht="15">
      <c r="C205" s="18">
        <v>221</v>
      </c>
      <c r="D205" s="18">
        <v>705</v>
      </c>
      <c r="E205" s="18"/>
      <c r="F205" s="18"/>
      <c r="G205" s="17"/>
      <c r="H205" s="27" t="s">
        <v>26</v>
      </c>
      <c r="I205" s="16"/>
      <c r="J205" s="23"/>
      <c r="K205" s="16"/>
    </row>
    <row r="206" spans="3:11" ht="15">
      <c r="C206" s="18"/>
      <c r="D206" s="18"/>
      <c r="E206" s="18"/>
      <c r="F206" s="18"/>
      <c r="G206" s="17"/>
      <c r="H206" s="27"/>
      <c r="I206" s="16"/>
      <c r="J206" s="23"/>
      <c r="K206" s="16"/>
    </row>
    <row r="207" spans="3:11" ht="60">
      <c r="C207" s="21">
        <v>221</v>
      </c>
      <c r="D207" s="21">
        <v>705</v>
      </c>
      <c r="E207" s="4" t="s">
        <v>25</v>
      </c>
      <c r="F207" s="21"/>
      <c r="G207" s="4"/>
      <c r="H207" s="26" t="s">
        <v>24</v>
      </c>
      <c r="I207" s="1">
        <f>SUM(I208:I209)</f>
        <v>1310595446</v>
      </c>
      <c r="J207" s="1">
        <f>SUM(J208:J209)</f>
        <v>1521055000</v>
      </c>
      <c r="K207" s="1">
        <f>SUM(K208:K209)</f>
        <v>2831650446</v>
      </c>
    </row>
    <row r="208" spans="3:11" ht="15">
      <c r="C208" s="21"/>
      <c r="D208" s="21"/>
      <c r="E208" s="21"/>
      <c r="F208" s="21"/>
      <c r="G208" s="4" t="s">
        <v>23</v>
      </c>
      <c r="H208" s="11" t="s">
        <v>22</v>
      </c>
      <c r="I208" s="1">
        <v>1310595446</v>
      </c>
      <c r="J208" s="23"/>
      <c r="K208" s="1">
        <f>I208+J208</f>
        <v>1310595446</v>
      </c>
    </row>
    <row r="209" spans="3:11" ht="15">
      <c r="C209" s="21"/>
      <c r="D209" s="21"/>
      <c r="E209" s="21"/>
      <c r="F209" s="21"/>
      <c r="G209" s="4" t="s">
        <v>1</v>
      </c>
      <c r="H209" s="3" t="s">
        <v>0</v>
      </c>
      <c r="I209" s="1"/>
      <c r="J209" s="25">
        <v>1521055000</v>
      </c>
      <c r="K209" s="1">
        <f>I209+J209</f>
        <v>1521055000</v>
      </c>
    </row>
    <row r="210" spans="3:11" ht="15">
      <c r="C210" s="21"/>
      <c r="D210" s="21"/>
      <c r="E210" s="21"/>
      <c r="F210" s="21"/>
      <c r="G210" s="4"/>
      <c r="H210" s="11"/>
      <c r="I210" s="1"/>
      <c r="J210" s="23"/>
      <c r="K210" s="1"/>
    </row>
    <row r="211" spans="3:11" ht="24">
      <c r="C211" s="18">
        <v>310</v>
      </c>
      <c r="D211" s="21"/>
      <c r="E211" s="21"/>
      <c r="F211" s="21"/>
      <c r="G211" s="4"/>
      <c r="H211" s="24" t="s">
        <v>21</v>
      </c>
      <c r="I211" s="1">
        <f>I213</f>
        <v>0</v>
      </c>
      <c r="J211" s="16">
        <f>J213</f>
        <v>20000000</v>
      </c>
      <c r="K211" s="16">
        <f>K213</f>
        <v>20000000</v>
      </c>
    </row>
    <row r="212" spans="3:11" ht="15">
      <c r="C212" s="21"/>
      <c r="D212" s="21"/>
      <c r="E212" s="21"/>
      <c r="F212" s="21"/>
      <c r="G212" s="4"/>
      <c r="H212" s="11"/>
      <c r="I212" s="1"/>
      <c r="J212" s="23"/>
      <c r="K212" s="1"/>
    </row>
    <row r="213" spans="3:11" ht="15">
      <c r="C213" s="18">
        <v>310</v>
      </c>
      <c r="D213" s="18">
        <v>705</v>
      </c>
      <c r="E213" s="21"/>
      <c r="F213" s="21"/>
      <c r="G213" s="4"/>
      <c r="H213" s="5" t="s">
        <v>17</v>
      </c>
      <c r="I213" s="1">
        <f>I215</f>
        <v>0</v>
      </c>
      <c r="J213" s="1">
        <f>J215</f>
        <v>20000000</v>
      </c>
      <c r="K213" s="1">
        <f>K215</f>
        <v>20000000</v>
      </c>
    </row>
    <row r="214" spans="3:11" ht="15">
      <c r="C214" s="18"/>
      <c r="D214" s="18"/>
      <c r="E214" s="21"/>
      <c r="F214" s="21"/>
      <c r="G214" s="4"/>
      <c r="H214" s="11"/>
      <c r="I214" s="1"/>
      <c r="J214" s="23"/>
      <c r="K214" s="1"/>
    </row>
    <row r="215" spans="3:11" ht="108">
      <c r="C215" s="21">
        <v>310</v>
      </c>
      <c r="D215" s="21">
        <v>705</v>
      </c>
      <c r="E215" s="4" t="s">
        <v>20</v>
      </c>
      <c r="F215" s="21"/>
      <c r="G215" s="4"/>
      <c r="H215" s="22" t="s">
        <v>19</v>
      </c>
      <c r="I215" s="1">
        <f>I216</f>
        <v>0</v>
      </c>
      <c r="J215" s="1">
        <f>J216</f>
        <v>20000000</v>
      </c>
      <c r="K215" s="1">
        <f>K216</f>
        <v>20000000</v>
      </c>
    </row>
    <row r="216" spans="3:11" ht="15">
      <c r="C216" s="21"/>
      <c r="D216" s="21"/>
      <c r="E216" s="21"/>
      <c r="F216" s="21"/>
      <c r="G216" s="4" t="s">
        <v>1</v>
      </c>
      <c r="H216" s="3" t="s">
        <v>0</v>
      </c>
      <c r="I216" s="1"/>
      <c r="J216" s="11">
        <v>20000000</v>
      </c>
      <c r="K216" s="1">
        <f>I216+J216</f>
        <v>20000000</v>
      </c>
    </row>
    <row r="217" spans="3:11" ht="15">
      <c r="C217" s="21"/>
      <c r="D217" s="21"/>
      <c r="E217" s="21"/>
      <c r="F217" s="21"/>
      <c r="G217" s="4"/>
      <c r="H217" s="3"/>
      <c r="I217" s="1"/>
      <c r="J217" s="11"/>
      <c r="K217" s="1"/>
    </row>
    <row r="218" spans="3:11" ht="24">
      <c r="C218" s="18">
        <v>410</v>
      </c>
      <c r="D218" s="18"/>
      <c r="E218" s="19"/>
      <c r="F218" s="18"/>
      <c r="G218" s="17"/>
      <c r="H218" s="20" t="s">
        <v>18</v>
      </c>
      <c r="I218" s="5">
        <f>I220</f>
        <v>0</v>
      </c>
      <c r="J218" s="5">
        <f>J220</f>
        <v>1343606866</v>
      </c>
      <c r="K218" s="5">
        <f>K220</f>
        <v>1343606866</v>
      </c>
    </row>
    <row r="219" spans="3:11" ht="15">
      <c r="C219" s="18"/>
      <c r="D219" s="18"/>
      <c r="E219" s="19"/>
      <c r="F219" s="18"/>
      <c r="G219" s="17"/>
      <c r="H219" s="20"/>
      <c r="I219" s="5"/>
      <c r="J219" s="5"/>
      <c r="K219" s="5"/>
    </row>
    <row r="220" spans="3:11" ht="15">
      <c r="C220" s="18">
        <v>410</v>
      </c>
      <c r="D220" s="18">
        <v>705</v>
      </c>
      <c r="E220" s="19"/>
      <c r="F220" s="18"/>
      <c r="G220" s="17"/>
      <c r="H220" s="5" t="s">
        <v>17</v>
      </c>
      <c r="I220" s="16">
        <f>+I222+I225+I228+I231+I234+I237+I240+I243+I247+I250+I253+I256+I259</f>
        <v>0</v>
      </c>
      <c r="J220" s="16">
        <f>+J222+J225+J228+J231+J234+J237+J240+J243+J247+J250+J253+J256+J259</f>
        <v>1343606866</v>
      </c>
      <c r="K220" s="16">
        <f>+K222+K225+K228+K231+K234+K237+K240+K243+K247+K250+K253+K256+K259</f>
        <v>1343606866</v>
      </c>
    </row>
    <row r="221" spans="3:11" ht="15">
      <c r="C221" s="8"/>
      <c r="D221" s="7"/>
      <c r="E221" s="6"/>
      <c r="F221" s="5"/>
      <c r="G221" s="4"/>
      <c r="H221" s="3"/>
      <c r="I221" s="1"/>
      <c r="J221" s="2"/>
      <c r="K221" s="1"/>
    </row>
    <row r="222" spans="3:11" ht="96">
      <c r="C222" s="13" t="s">
        <v>4</v>
      </c>
      <c r="D222" s="12" t="s">
        <v>3</v>
      </c>
      <c r="E222" s="11">
        <v>181</v>
      </c>
      <c r="F222" s="5"/>
      <c r="G222" s="4"/>
      <c r="H222" s="15" t="s">
        <v>16</v>
      </c>
      <c r="I222" s="1"/>
      <c r="J222" s="2">
        <f>J223</f>
        <v>83000000</v>
      </c>
      <c r="K222" s="2">
        <f>K223</f>
        <v>83000000</v>
      </c>
    </row>
    <row r="223" spans="3:11" ht="15">
      <c r="C223" s="8"/>
      <c r="D223" s="7"/>
      <c r="E223" s="6"/>
      <c r="F223" s="5"/>
      <c r="G223" s="4" t="s">
        <v>1</v>
      </c>
      <c r="H223" s="3" t="s">
        <v>0</v>
      </c>
      <c r="I223" s="1"/>
      <c r="J223" s="11">
        <v>83000000</v>
      </c>
      <c r="K223" s="1">
        <f>I223+J223</f>
        <v>83000000</v>
      </c>
    </row>
    <row r="224" spans="3:11" ht="15">
      <c r="C224" s="8"/>
      <c r="D224" s="7"/>
      <c r="E224" s="6"/>
      <c r="F224" s="5"/>
      <c r="G224" s="4"/>
      <c r="H224" s="3"/>
      <c r="I224" s="1"/>
      <c r="J224" s="2"/>
      <c r="K224" s="1"/>
    </row>
    <row r="225" spans="3:11" ht="108">
      <c r="C225" s="13" t="s">
        <v>4</v>
      </c>
      <c r="D225" s="12" t="s">
        <v>3</v>
      </c>
      <c r="E225" s="11">
        <v>182</v>
      </c>
      <c r="F225" s="5"/>
      <c r="G225" s="4"/>
      <c r="H225" s="15" t="s">
        <v>15</v>
      </c>
      <c r="I225" s="1"/>
      <c r="J225" s="2">
        <f>J226</f>
        <v>69635004</v>
      </c>
      <c r="K225" s="2">
        <f>K226</f>
        <v>69635004</v>
      </c>
    </row>
    <row r="226" spans="3:11" ht="15">
      <c r="C226" s="8"/>
      <c r="D226" s="7"/>
      <c r="E226" s="6"/>
      <c r="F226" s="5"/>
      <c r="G226" s="4" t="s">
        <v>1</v>
      </c>
      <c r="H226" s="3" t="s">
        <v>0</v>
      </c>
      <c r="I226" s="1"/>
      <c r="J226" s="11">
        <v>69635004</v>
      </c>
      <c r="K226" s="1">
        <f>I226+J226</f>
        <v>69635004</v>
      </c>
    </row>
    <row r="227" spans="3:11" ht="15">
      <c r="C227" s="8"/>
      <c r="D227" s="7"/>
      <c r="E227" s="6"/>
      <c r="F227" s="5"/>
      <c r="G227" s="4"/>
      <c r="H227" s="3"/>
      <c r="I227" s="1"/>
      <c r="J227" s="2"/>
      <c r="K227" s="1"/>
    </row>
    <row r="228" spans="3:11" ht="120">
      <c r="C228" s="13" t="s">
        <v>4</v>
      </c>
      <c r="D228" s="12" t="s">
        <v>3</v>
      </c>
      <c r="E228" s="11">
        <v>183</v>
      </c>
      <c r="F228" s="5"/>
      <c r="G228" s="4"/>
      <c r="H228" s="15" t="s">
        <v>14</v>
      </c>
      <c r="I228" s="1"/>
      <c r="J228" s="2">
        <f>J229</f>
        <v>85997000</v>
      </c>
      <c r="K228" s="2">
        <f>K229</f>
        <v>85997000</v>
      </c>
    </row>
    <row r="229" spans="3:11" ht="15">
      <c r="C229" s="8"/>
      <c r="D229" s="7"/>
      <c r="E229" s="6"/>
      <c r="F229" s="5"/>
      <c r="G229" s="4" t="s">
        <v>1</v>
      </c>
      <c r="H229" s="3" t="s">
        <v>0</v>
      </c>
      <c r="I229" s="1"/>
      <c r="J229" s="11">
        <v>85997000</v>
      </c>
      <c r="K229" s="1">
        <f>I229+J229</f>
        <v>85997000</v>
      </c>
    </row>
    <row r="230" spans="3:11" ht="15">
      <c r="C230" s="8"/>
      <c r="D230" s="7"/>
      <c r="E230" s="6"/>
      <c r="F230" s="5"/>
      <c r="G230" s="4"/>
      <c r="H230" s="3"/>
      <c r="I230" s="1"/>
      <c r="J230" s="2"/>
      <c r="K230" s="1"/>
    </row>
    <row r="231" spans="3:11" ht="48">
      <c r="C231" s="13" t="s">
        <v>4</v>
      </c>
      <c r="D231" s="12" t="s">
        <v>3</v>
      </c>
      <c r="E231" s="11">
        <v>189</v>
      </c>
      <c r="F231" s="5"/>
      <c r="G231" s="4"/>
      <c r="H231" s="15" t="s">
        <v>13</v>
      </c>
      <c r="I231" s="1"/>
      <c r="J231" s="2">
        <f>J232</f>
        <v>51448000</v>
      </c>
      <c r="K231" s="2">
        <f>K232</f>
        <v>51448000</v>
      </c>
    </row>
    <row r="232" spans="3:11" ht="15">
      <c r="C232" s="8"/>
      <c r="D232" s="7"/>
      <c r="E232" s="6"/>
      <c r="F232" s="5"/>
      <c r="G232" s="4" t="s">
        <v>1</v>
      </c>
      <c r="H232" s="3" t="s">
        <v>0</v>
      </c>
      <c r="I232" s="1"/>
      <c r="J232" s="9">
        <v>51448000</v>
      </c>
      <c r="K232" s="1">
        <f>I232+J232</f>
        <v>51448000</v>
      </c>
    </row>
    <row r="233" spans="3:11" ht="15">
      <c r="C233" s="8"/>
      <c r="D233" s="7"/>
      <c r="E233" s="6"/>
      <c r="F233" s="5"/>
      <c r="G233" s="4"/>
      <c r="H233" s="3"/>
      <c r="I233" s="1"/>
      <c r="J233" s="2"/>
      <c r="K233" s="1"/>
    </row>
    <row r="234" spans="3:11" ht="72">
      <c r="C234" s="13" t="s">
        <v>4</v>
      </c>
      <c r="D234" s="12" t="s">
        <v>3</v>
      </c>
      <c r="E234" s="11">
        <v>190</v>
      </c>
      <c r="F234" s="5"/>
      <c r="G234" s="4"/>
      <c r="H234" s="15" t="s">
        <v>12</v>
      </c>
      <c r="I234" s="1"/>
      <c r="J234" s="2">
        <f>J235</f>
        <v>81037071</v>
      </c>
      <c r="K234" s="2">
        <f>K235</f>
        <v>81037071</v>
      </c>
    </row>
    <row r="235" spans="3:11" ht="15">
      <c r="C235" s="8"/>
      <c r="D235" s="7"/>
      <c r="E235" s="6"/>
      <c r="F235" s="5"/>
      <c r="G235" s="4" t="s">
        <v>1</v>
      </c>
      <c r="H235" s="3" t="s">
        <v>0</v>
      </c>
      <c r="I235" s="1"/>
      <c r="J235" s="11">
        <v>81037071</v>
      </c>
      <c r="K235" s="1">
        <f>I235+J235</f>
        <v>81037071</v>
      </c>
    </row>
    <row r="236" spans="3:11" ht="15">
      <c r="C236" s="8"/>
      <c r="D236" s="7"/>
      <c r="E236" s="6"/>
      <c r="F236" s="5"/>
      <c r="G236" s="4"/>
      <c r="H236" s="3"/>
      <c r="I236" s="1"/>
      <c r="J236" s="2"/>
      <c r="K236" s="1"/>
    </row>
    <row r="237" spans="3:11" ht="120">
      <c r="C237" s="13" t="s">
        <v>4</v>
      </c>
      <c r="D237" s="12" t="s">
        <v>3</v>
      </c>
      <c r="E237" s="11">
        <v>198</v>
      </c>
      <c r="F237" s="5"/>
      <c r="G237" s="4"/>
      <c r="H237" s="10" t="s">
        <v>11</v>
      </c>
      <c r="I237" s="1">
        <f>I238</f>
        <v>0</v>
      </c>
      <c r="J237" s="1">
        <f>J238</f>
        <v>274635714</v>
      </c>
      <c r="K237" s="1">
        <f>K238</f>
        <v>274635714</v>
      </c>
    </row>
    <row r="238" spans="3:11" ht="15">
      <c r="C238" s="8"/>
      <c r="D238" s="7"/>
      <c r="E238" s="6"/>
      <c r="F238" s="5"/>
      <c r="G238" s="4" t="s">
        <v>1</v>
      </c>
      <c r="H238" s="3" t="s">
        <v>0</v>
      </c>
      <c r="I238" s="1"/>
      <c r="J238" s="11">
        <v>274635714</v>
      </c>
      <c r="K238" s="1">
        <f>I238+J238</f>
        <v>274635714</v>
      </c>
    </row>
    <row r="239" spans="3:11" ht="15">
      <c r="C239" s="8"/>
      <c r="D239" s="7"/>
      <c r="E239" s="6"/>
      <c r="F239" s="5"/>
      <c r="G239" s="4"/>
      <c r="H239" s="3"/>
      <c r="I239" s="1"/>
      <c r="J239" s="2"/>
      <c r="K239" s="1"/>
    </row>
    <row r="240" spans="3:11" ht="96">
      <c r="C240" s="13" t="s">
        <v>4</v>
      </c>
      <c r="D240" s="12" t="s">
        <v>3</v>
      </c>
      <c r="E240" s="11">
        <v>199</v>
      </c>
      <c r="F240" s="5"/>
      <c r="G240" s="4"/>
      <c r="H240" s="10" t="s">
        <v>10</v>
      </c>
      <c r="I240" s="1">
        <f>I241</f>
        <v>0</v>
      </c>
      <c r="J240" s="1">
        <f>J241</f>
        <v>43133500</v>
      </c>
      <c r="K240" s="1">
        <f>K241</f>
        <v>43133500</v>
      </c>
    </row>
    <row r="241" spans="3:11" ht="15">
      <c r="C241" s="8"/>
      <c r="D241" s="7"/>
      <c r="E241" s="6"/>
      <c r="F241" s="5"/>
      <c r="G241" s="4" t="s">
        <v>1</v>
      </c>
      <c r="H241" s="3" t="s">
        <v>0</v>
      </c>
      <c r="I241" s="1"/>
      <c r="J241" s="11">
        <v>43133500</v>
      </c>
      <c r="K241" s="1">
        <f>I241+J241</f>
        <v>43133500</v>
      </c>
    </row>
    <row r="242" spans="3:11" ht="15">
      <c r="C242" s="8"/>
      <c r="D242" s="7"/>
      <c r="E242" s="6"/>
      <c r="F242" s="5"/>
      <c r="G242" s="4"/>
      <c r="H242" s="3"/>
      <c r="I242" s="1"/>
      <c r="J242" s="2"/>
      <c r="K242" s="1"/>
    </row>
    <row r="243" spans="3:11" ht="108">
      <c r="C243" s="13" t="s">
        <v>4</v>
      </c>
      <c r="D243" s="12" t="s">
        <v>3</v>
      </c>
      <c r="E243" s="11">
        <v>204</v>
      </c>
      <c r="F243" s="5"/>
      <c r="G243" s="4"/>
      <c r="H243" s="10" t="s">
        <v>9</v>
      </c>
      <c r="I243" s="1">
        <f>I244</f>
        <v>0</v>
      </c>
      <c r="J243" s="1">
        <f>J244</f>
        <v>407866667</v>
      </c>
      <c r="K243" s="1">
        <f>K244</f>
        <v>407866667</v>
      </c>
    </row>
    <row r="244" spans="3:11" ht="15">
      <c r="C244" s="8"/>
      <c r="D244" s="7"/>
      <c r="E244" s="6"/>
      <c r="F244" s="5"/>
      <c r="G244" s="4" t="s">
        <v>1</v>
      </c>
      <c r="H244" s="3" t="s">
        <v>0</v>
      </c>
      <c r="I244" s="1"/>
      <c r="J244" s="11">
        <v>407866667</v>
      </c>
      <c r="K244" s="1">
        <f>I244+J244</f>
        <v>407866667</v>
      </c>
    </row>
    <row r="245" spans="3:11" ht="15">
      <c r="C245" s="8"/>
      <c r="D245" s="7"/>
      <c r="E245" s="6"/>
      <c r="F245" s="5"/>
      <c r="G245" s="4"/>
      <c r="H245" s="3"/>
      <c r="I245" s="1"/>
      <c r="J245" s="11"/>
      <c r="K245" s="1"/>
    </row>
    <row r="246" spans="3:11" ht="15">
      <c r="C246" s="8"/>
      <c r="D246" s="7"/>
      <c r="E246" s="6"/>
      <c r="F246" s="5"/>
      <c r="G246" s="4"/>
      <c r="H246" s="3"/>
      <c r="I246" s="1"/>
      <c r="J246" s="2"/>
      <c r="K246" s="1"/>
    </row>
    <row r="247" spans="3:11" ht="48">
      <c r="C247" s="13" t="s">
        <v>4</v>
      </c>
      <c r="D247" s="12" t="s">
        <v>3</v>
      </c>
      <c r="E247" s="11">
        <v>205</v>
      </c>
      <c r="F247" s="5"/>
      <c r="G247" s="4"/>
      <c r="H247" s="10" t="s">
        <v>8</v>
      </c>
      <c r="I247" s="1">
        <f>I248</f>
        <v>0</v>
      </c>
      <c r="J247" s="1">
        <f>J248</f>
        <v>16670000</v>
      </c>
      <c r="K247" s="1">
        <f>K248</f>
        <v>16670000</v>
      </c>
    </row>
    <row r="248" spans="3:11" ht="15">
      <c r="C248" s="8"/>
      <c r="D248" s="7"/>
      <c r="E248" s="6"/>
      <c r="F248" s="5"/>
      <c r="G248" s="4" t="s">
        <v>1</v>
      </c>
      <c r="H248" s="3" t="s">
        <v>0</v>
      </c>
      <c r="I248" s="1"/>
      <c r="J248" s="11">
        <v>16670000</v>
      </c>
      <c r="K248" s="1">
        <f>I248+J248</f>
        <v>16670000</v>
      </c>
    </row>
    <row r="249" spans="3:11" ht="15">
      <c r="C249" s="8"/>
      <c r="D249" s="7"/>
      <c r="E249" s="6"/>
      <c r="F249" s="5"/>
      <c r="G249" s="4"/>
      <c r="H249" s="3"/>
      <c r="I249" s="1"/>
      <c r="J249" s="2"/>
      <c r="K249" s="1"/>
    </row>
    <row r="250" spans="3:11" ht="48">
      <c r="C250" s="13" t="s">
        <v>4</v>
      </c>
      <c r="D250" s="12" t="s">
        <v>3</v>
      </c>
      <c r="E250" s="11">
        <v>206</v>
      </c>
      <c r="F250" s="5"/>
      <c r="G250" s="4"/>
      <c r="H250" s="10" t="s">
        <v>7</v>
      </c>
      <c r="I250" s="1">
        <f>I251</f>
        <v>0</v>
      </c>
      <c r="J250" s="1">
        <f>J251</f>
        <v>16670000</v>
      </c>
      <c r="K250" s="1">
        <f>K251</f>
        <v>16670000</v>
      </c>
    </row>
    <row r="251" spans="3:11" ht="15">
      <c r="C251" s="8"/>
      <c r="D251" s="7"/>
      <c r="E251" s="6"/>
      <c r="F251" s="5"/>
      <c r="G251" s="4" t="s">
        <v>1</v>
      </c>
      <c r="H251" s="3" t="s">
        <v>0</v>
      </c>
      <c r="I251" s="1"/>
      <c r="J251" s="11">
        <v>16670000</v>
      </c>
      <c r="K251" s="1">
        <f>I251+J251</f>
        <v>16670000</v>
      </c>
    </row>
    <row r="252" spans="3:11" ht="15">
      <c r="C252" s="8"/>
      <c r="D252" s="7"/>
      <c r="E252" s="6"/>
      <c r="F252" s="5"/>
      <c r="G252" s="4"/>
      <c r="H252" s="3"/>
      <c r="I252" s="1"/>
      <c r="J252" s="2"/>
      <c r="K252" s="1"/>
    </row>
    <row r="253" spans="3:11" ht="84">
      <c r="C253" s="13" t="s">
        <v>4</v>
      </c>
      <c r="D253" s="12" t="s">
        <v>3</v>
      </c>
      <c r="E253" s="11">
        <v>207</v>
      </c>
      <c r="F253" s="5"/>
      <c r="G253" s="4"/>
      <c r="H253" s="10" t="s">
        <v>6</v>
      </c>
      <c r="I253" s="1">
        <f>I254</f>
        <v>0</v>
      </c>
      <c r="J253" s="1">
        <f>J254</f>
        <v>72583333</v>
      </c>
      <c r="K253" s="1">
        <f>K254</f>
        <v>72583333</v>
      </c>
    </row>
    <row r="254" spans="3:11" ht="15">
      <c r="C254" s="8"/>
      <c r="D254" s="7"/>
      <c r="E254" s="6"/>
      <c r="F254" s="5"/>
      <c r="G254" s="4" t="s">
        <v>1</v>
      </c>
      <c r="H254" s="3" t="s">
        <v>0</v>
      </c>
      <c r="I254" s="11"/>
      <c r="J254" s="11">
        <v>72583333</v>
      </c>
      <c r="K254" s="1">
        <f>I254+J254</f>
        <v>72583333</v>
      </c>
    </row>
    <row r="255" spans="3:11" ht="15">
      <c r="C255" s="8"/>
      <c r="D255" s="7"/>
      <c r="E255" s="6"/>
      <c r="F255" s="5"/>
      <c r="G255" s="4"/>
      <c r="H255" s="3"/>
      <c r="I255" s="1"/>
      <c r="J255" s="2"/>
      <c r="K255" s="1"/>
    </row>
    <row r="256" spans="3:11" ht="84">
      <c r="C256" s="13" t="s">
        <v>4</v>
      </c>
      <c r="D256" s="12" t="s">
        <v>3</v>
      </c>
      <c r="E256" s="11">
        <v>208</v>
      </c>
      <c r="F256" s="5"/>
      <c r="G256" s="4"/>
      <c r="H256" s="14" t="s">
        <v>5</v>
      </c>
      <c r="I256" s="1">
        <f>I257</f>
        <v>0</v>
      </c>
      <c r="J256" s="1">
        <f>J257</f>
        <v>65110000</v>
      </c>
      <c r="K256" s="1">
        <f>K257</f>
        <v>65110000</v>
      </c>
    </row>
    <row r="257" spans="3:11" ht="15">
      <c r="C257" s="8"/>
      <c r="D257" s="7"/>
      <c r="E257" s="6"/>
      <c r="F257" s="5"/>
      <c r="G257" s="4" t="s">
        <v>1</v>
      </c>
      <c r="H257" s="3" t="s">
        <v>0</v>
      </c>
      <c r="I257" s="1"/>
      <c r="J257" s="11">
        <v>65110000</v>
      </c>
      <c r="K257" s="1">
        <f>I257+J257</f>
        <v>65110000</v>
      </c>
    </row>
    <row r="258" spans="3:11" ht="15">
      <c r="C258" s="8"/>
      <c r="D258" s="7"/>
      <c r="E258" s="6"/>
      <c r="F258" s="5"/>
      <c r="G258" s="4"/>
      <c r="H258" s="3"/>
      <c r="I258" s="1"/>
      <c r="J258" s="2"/>
      <c r="K258" s="1"/>
    </row>
    <row r="259" spans="3:11" ht="132">
      <c r="C259" s="13" t="s">
        <v>4</v>
      </c>
      <c r="D259" s="12" t="s">
        <v>3</v>
      </c>
      <c r="E259" s="11">
        <v>211</v>
      </c>
      <c r="F259" s="5"/>
      <c r="G259" s="4"/>
      <c r="H259" s="10" t="s">
        <v>2</v>
      </c>
      <c r="I259" s="1">
        <f>I260</f>
        <v>0</v>
      </c>
      <c r="J259" s="1">
        <f>J260</f>
        <v>75820577</v>
      </c>
      <c r="K259" s="1">
        <f>K260</f>
        <v>75820577</v>
      </c>
    </row>
    <row r="260" spans="3:11" ht="15">
      <c r="C260" s="8"/>
      <c r="D260" s="7"/>
      <c r="E260" s="6"/>
      <c r="F260" s="5"/>
      <c r="G260" s="4" t="s">
        <v>1</v>
      </c>
      <c r="H260" s="3" t="s">
        <v>0</v>
      </c>
      <c r="I260" s="1"/>
      <c r="J260" s="9">
        <v>75820577</v>
      </c>
      <c r="K260" s="1">
        <f>I260+J260</f>
        <v>75820577</v>
      </c>
    </row>
    <row r="261" spans="3:11" ht="15">
      <c r="C261" s="8"/>
      <c r="D261" s="7"/>
      <c r="E261" s="6"/>
      <c r="F261" s="5"/>
      <c r="G261" s="4"/>
      <c r="H261" s="3"/>
      <c r="I261" s="1"/>
      <c r="J261" s="2"/>
      <c r="K261" s="1"/>
    </row>
  </sheetData>
  <sheetProtection sheet="1" formatCells="0" formatColumns="0" formatRows="0"/>
  <mergeCells count="3">
    <mergeCell ref="K5:K6"/>
    <mergeCell ref="C1:K1"/>
    <mergeCell ref="C2:K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Lino</dc:creator>
  <cp:keywords/>
  <dc:description/>
  <cp:lastModifiedBy>Lino</cp:lastModifiedBy>
  <dcterms:created xsi:type="dcterms:W3CDTF">2013-02-22T14:01:10Z</dcterms:created>
  <dcterms:modified xsi:type="dcterms:W3CDTF">2013-02-22T15:03:32Z</dcterms:modified>
  <cp:category/>
  <cp:version/>
  <cp:contentType/>
  <cp:contentStatus/>
</cp:coreProperties>
</file>